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schellt\OneDrive - Occupational Health Clinics for Ontario Workers Inc\Desktop\"/>
    </mc:Choice>
  </mc:AlternateContent>
  <xr:revisionPtr revIDLastSave="0" documentId="8_{FDEFDEAD-67FA-413F-819D-B7D1A9E4853F}" xr6:coauthVersionLast="47" xr6:coauthVersionMax="47" xr10:uidLastSave="{00000000-0000-0000-0000-000000000000}"/>
  <workbookProtection workbookAlgorithmName="SHA-512" workbookHashValue="un2bVXAQ/Hlh767SvdNmPeMBw6/pk0iZavRJzPDjmMf6eftDAOdiA1RpyQBzCoCezqfHS1tlOpea6UrlDLGWtA==" workbookSaltValue="ml+IfuXL46cllwOPpwys6A==" workbookSpinCount="100000" lockStructure="1"/>
  <bookViews>
    <workbookView xWindow="-120" yWindow="-120" windowWidth="29040" windowHeight="15840" xr2:uid="{8619AF89-CFEC-460F-902B-B8ED8A75E85E}"/>
  </bookViews>
  <sheets>
    <sheet name="main page" sheetId="7" r:id="rId1"/>
    <sheet name="Male data" sheetId="1" state="hidden" r:id="rId2"/>
    <sheet name="Female data" sheetId="8" state="hidden" r:id="rId3"/>
    <sheet name="Male Table Imperial" sheetId="3" r:id="rId4"/>
    <sheet name="Female Table Imperial" sheetId="9" r:id="rId5"/>
    <sheet name="Male Table Metric" sheetId="4" r:id="rId6"/>
    <sheet name="Female Table Metric" sheetId="10" r:id="rId7"/>
    <sheet name="Male Figure Imperial " sheetId="5" r:id="rId8"/>
    <sheet name="Female Figure Imperial" sheetId="11" r:id="rId9"/>
    <sheet name="Male Figure Metric" sheetId="6" r:id="rId10"/>
    <sheet name="Female Figure Metric" sheetId="12"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43" i="8" l="1"/>
  <c r="AS42" i="8"/>
  <c r="AS41" i="8"/>
  <c r="AS40" i="8"/>
  <c r="AS39" i="8"/>
  <c r="AS38" i="8"/>
  <c r="AS37" i="8"/>
  <c r="AS36" i="8"/>
  <c r="AS35" i="8"/>
  <c r="AS34" i="8"/>
  <c r="AS33" i="8"/>
  <c r="AS32" i="8"/>
  <c r="AS31" i="8"/>
  <c r="AS30" i="8"/>
  <c r="AS29" i="8"/>
  <c r="AS28" i="8"/>
  <c r="AS27" i="8"/>
  <c r="AS26" i="8"/>
  <c r="AS25" i="8"/>
  <c r="AS24" i="8"/>
  <c r="AS23" i="8"/>
  <c r="G6" i="11" s="1"/>
  <c r="AS22" i="8"/>
  <c r="AS21" i="8"/>
  <c r="AS20" i="8"/>
  <c r="AS19" i="8"/>
  <c r="AS18" i="8"/>
  <c r="AS17" i="8"/>
  <c r="AS16" i="8"/>
  <c r="AS15" i="8"/>
  <c r="AS14" i="8"/>
  <c r="AS13" i="8"/>
  <c r="AS12" i="8"/>
  <c r="AS11" i="8"/>
  <c r="AS10" i="8"/>
  <c r="AS9" i="8"/>
  <c r="AS8" i="8"/>
  <c r="AS7" i="8"/>
  <c r="AS6" i="8"/>
  <c r="AS5" i="8"/>
  <c r="AS4" i="8"/>
  <c r="AS3" i="8"/>
  <c r="AS2" i="8"/>
  <c r="AT42" i="8"/>
  <c r="AT39" i="8"/>
  <c r="AT37" i="8"/>
  <c r="AT35" i="8"/>
  <c r="AT33" i="8"/>
  <c r="AT31" i="8"/>
  <c r="AT29" i="8"/>
  <c r="AT27" i="8"/>
  <c r="AT25" i="8"/>
  <c r="AT23" i="8"/>
  <c r="AT21" i="8"/>
  <c r="AT19" i="8"/>
  <c r="AT17" i="8"/>
  <c r="AT15" i="8"/>
  <c r="AT13" i="8"/>
  <c r="AT10" i="8"/>
  <c r="AT8" i="8"/>
  <c r="AT7" i="8"/>
  <c r="AT6" i="8"/>
  <c r="AT5" i="8"/>
  <c r="AT4" i="8" s="1"/>
  <c r="AT3" i="8" s="1"/>
  <c r="AT2" i="8" s="1"/>
  <c r="AS49" i="1"/>
  <c r="AS48" i="1"/>
  <c r="AS47" i="1"/>
  <c r="AS46" i="1"/>
  <c r="AS45" i="1"/>
  <c r="AS44" i="1"/>
  <c r="AS43" i="1"/>
  <c r="AS42" i="1"/>
  <c r="AS41" i="1"/>
  <c r="AS40" i="1"/>
  <c r="AS39" i="1"/>
  <c r="AS38" i="1"/>
  <c r="AS37" i="1"/>
  <c r="AS36" i="1"/>
  <c r="AS35" i="1"/>
  <c r="AS34" i="1"/>
  <c r="AS33" i="1"/>
  <c r="AS32" i="1"/>
  <c r="AS31" i="1"/>
  <c r="AS30" i="1"/>
  <c r="AS29" i="1"/>
  <c r="AS28" i="1"/>
  <c r="AS27" i="1"/>
  <c r="AS26" i="1"/>
  <c r="AS25" i="1"/>
  <c r="AS24" i="1"/>
  <c r="AS23" i="1"/>
  <c r="AS22" i="1"/>
  <c r="AS21" i="1"/>
  <c r="AS20" i="1"/>
  <c r="AS19" i="1"/>
  <c r="AS18" i="1"/>
  <c r="AS17" i="1"/>
  <c r="AS16" i="1"/>
  <c r="AS15" i="1"/>
  <c r="AS14" i="1"/>
  <c r="AS13" i="1"/>
  <c r="AS12" i="1"/>
  <c r="AS11" i="1"/>
  <c r="AS10" i="1"/>
  <c r="AS9" i="1"/>
  <c r="AS8" i="1"/>
  <c r="AS7" i="1"/>
  <c r="AS6" i="1"/>
  <c r="AS5" i="1"/>
  <c r="AS4" i="1"/>
  <c r="AS3" i="1"/>
  <c r="AS2" i="1"/>
  <c r="AS50" i="1"/>
  <c r="G9" i="11"/>
  <c r="G9" i="9"/>
  <c r="A9" i="12"/>
  <c r="A8" i="12"/>
  <c r="A9" i="6"/>
  <c r="A8" i="6"/>
  <c r="A9" i="11"/>
  <c r="A8" i="11"/>
  <c r="A9" i="5"/>
  <c r="A8" i="5"/>
  <c r="A9" i="10"/>
  <c r="A8" i="10"/>
  <c r="A9" i="4"/>
  <c r="A8" i="4"/>
  <c r="A11" i="9"/>
  <c r="A8" i="9"/>
  <c r="A11" i="3"/>
  <c r="A8" i="3"/>
  <c r="E6" i="12"/>
  <c r="J9" i="12"/>
  <c r="I9" i="12"/>
  <c r="H9" i="12"/>
  <c r="G9" i="12"/>
  <c r="F9" i="12"/>
  <c r="E9" i="12"/>
  <c r="L6" i="12"/>
  <c r="K6" i="12"/>
  <c r="J6" i="12"/>
  <c r="I6" i="12"/>
  <c r="H6" i="12"/>
  <c r="G6" i="12"/>
  <c r="F6" i="12"/>
  <c r="O3" i="12"/>
  <c r="N3" i="12"/>
  <c r="M3" i="12"/>
  <c r="L3" i="12"/>
  <c r="K3" i="12"/>
  <c r="J3" i="12"/>
  <c r="I3" i="12"/>
  <c r="H3" i="12"/>
  <c r="G3" i="12"/>
  <c r="F3" i="12"/>
  <c r="E3" i="12"/>
  <c r="D3" i="12"/>
  <c r="J9" i="11"/>
  <c r="I9" i="11"/>
  <c r="H9" i="11"/>
  <c r="F9" i="11"/>
  <c r="E9" i="11"/>
  <c r="L6" i="11"/>
  <c r="K6" i="11"/>
  <c r="J6" i="11"/>
  <c r="I6" i="11"/>
  <c r="H6" i="11"/>
  <c r="F6" i="11"/>
  <c r="E6" i="11"/>
  <c r="O3" i="11"/>
  <c r="N3" i="11"/>
  <c r="M3" i="11"/>
  <c r="L3" i="11"/>
  <c r="K3" i="11"/>
  <c r="J3" i="11"/>
  <c r="I3" i="11"/>
  <c r="H3" i="11"/>
  <c r="G3" i="11"/>
  <c r="F3" i="11"/>
  <c r="E3" i="11"/>
  <c r="D3" i="11"/>
  <c r="J9" i="10"/>
  <c r="I9" i="10"/>
  <c r="H9" i="10"/>
  <c r="G9" i="10"/>
  <c r="F9" i="10"/>
  <c r="E9" i="10"/>
  <c r="E6" i="10"/>
  <c r="F6" i="10"/>
  <c r="G6" i="10"/>
  <c r="H6" i="10"/>
  <c r="I6" i="10"/>
  <c r="J6" i="10"/>
  <c r="K6" i="10"/>
  <c r="L6" i="10"/>
  <c r="O3" i="10"/>
  <c r="N3" i="10"/>
  <c r="M3" i="10"/>
  <c r="L3" i="10"/>
  <c r="K3" i="10"/>
  <c r="J3" i="10"/>
  <c r="I3" i="10"/>
  <c r="H3" i="10"/>
  <c r="G3" i="10"/>
  <c r="F3" i="10"/>
  <c r="E3" i="10"/>
  <c r="D3" i="10"/>
  <c r="D3" i="9"/>
  <c r="J9" i="9"/>
  <c r="I9" i="9"/>
  <c r="H9" i="9"/>
  <c r="F9" i="9"/>
  <c r="E9" i="9"/>
  <c r="E6" i="9"/>
  <c r="F6" i="9"/>
  <c r="G6" i="9"/>
  <c r="H6" i="9"/>
  <c r="I6" i="9"/>
  <c r="J6" i="9"/>
  <c r="K6" i="9"/>
  <c r="L6" i="9"/>
  <c r="O3" i="9"/>
  <c r="N3" i="9"/>
  <c r="M3" i="9"/>
  <c r="L3" i="9"/>
  <c r="K3" i="9"/>
  <c r="J3" i="9"/>
  <c r="I3" i="9"/>
  <c r="H3" i="9"/>
  <c r="G3" i="9"/>
  <c r="F3" i="9"/>
  <c r="E3" i="9"/>
  <c r="D3" i="4" l="1"/>
  <c r="J9" i="6"/>
  <c r="I9" i="6"/>
  <c r="H9" i="6"/>
  <c r="G9" i="6"/>
  <c r="F9" i="6"/>
  <c r="E9" i="6"/>
  <c r="L6" i="6"/>
  <c r="K6" i="6"/>
  <c r="J6" i="6"/>
  <c r="I6" i="6"/>
  <c r="H6" i="6"/>
  <c r="G6" i="6"/>
  <c r="F6" i="6"/>
  <c r="E6" i="6"/>
  <c r="O3" i="6"/>
  <c r="N3" i="6"/>
  <c r="M3" i="6"/>
  <c r="L3" i="6"/>
  <c r="K3" i="6"/>
  <c r="J3" i="6"/>
  <c r="I3" i="6"/>
  <c r="H3" i="6"/>
  <c r="G3" i="6"/>
  <c r="F3" i="6"/>
  <c r="E3" i="6"/>
  <c r="D3" i="6"/>
  <c r="J9" i="4"/>
  <c r="I9" i="4"/>
  <c r="H9" i="4"/>
  <c r="G9" i="4"/>
  <c r="F9" i="4"/>
  <c r="E9" i="4"/>
  <c r="E6" i="4"/>
  <c r="F6" i="4"/>
  <c r="G6" i="4"/>
  <c r="H6" i="4"/>
  <c r="I6" i="4"/>
  <c r="J6" i="4"/>
  <c r="K6" i="4"/>
  <c r="L6" i="4"/>
  <c r="O3" i="4"/>
  <c r="N3" i="4"/>
  <c r="M3" i="4"/>
  <c r="L3" i="4"/>
  <c r="K3" i="4"/>
  <c r="J3" i="4"/>
  <c r="I3" i="4"/>
  <c r="H3" i="4"/>
  <c r="G3" i="4"/>
  <c r="F3" i="4"/>
  <c r="E3" i="4"/>
  <c r="J9" i="5" l="1"/>
  <c r="I9" i="5"/>
  <c r="H9" i="5"/>
  <c r="G9" i="5"/>
  <c r="F9" i="5"/>
  <c r="E9" i="5"/>
  <c r="L6" i="5"/>
  <c r="K6" i="5"/>
  <c r="J6" i="5"/>
  <c r="I6" i="5"/>
  <c r="H6" i="5"/>
  <c r="G6" i="5"/>
  <c r="F6" i="5"/>
  <c r="E6" i="5"/>
  <c r="O3" i="5"/>
  <c r="N3" i="5"/>
  <c r="M3" i="5"/>
  <c r="L3" i="5"/>
  <c r="K3" i="5"/>
  <c r="J3" i="5"/>
  <c r="I3" i="5"/>
  <c r="H3" i="5"/>
  <c r="G3" i="5"/>
  <c r="F3" i="5"/>
  <c r="E3" i="5"/>
  <c r="D3" i="5"/>
  <c r="D3" i="3"/>
  <c r="O3" i="3"/>
  <c r="J9" i="3"/>
  <c r="I9" i="3"/>
  <c r="H9" i="3"/>
  <c r="G9" i="3"/>
  <c r="F9" i="3"/>
  <c r="E9" i="3"/>
  <c r="L6" i="3"/>
  <c r="K6" i="3"/>
  <c r="J6" i="3"/>
  <c r="E3" i="3"/>
  <c r="I6" i="3"/>
  <c r="H6" i="3"/>
  <c r="G6" i="3"/>
  <c r="F6" i="3"/>
  <c r="E6" i="3"/>
  <c r="N3" i="3"/>
  <c r="M3" i="3"/>
  <c r="L3" i="3"/>
  <c r="K3" i="3"/>
  <c r="J3" i="3"/>
  <c r="I3" i="3"/>
  <c r="H3" i="3"/>
  <c r="G3" i="3"/>
  <c r="F3" i="3"/>
</calcChain>
</file>

<file path=xl/sharedStrings.xml><?xml version="1.0" encoding="utf-8"?>
<sst xmlns="http://schemas.openxmlformats.org/spreadsheetml/2006/main" count="405" uniqueCount="91">
  <si>
    <t>HEIGHT</t>
  </si>
  <si>
    <t>WEIGHT</t>
  </si>
  <si>
    <t>Standing Shoullder Height</t>
  </si>
  <si>
    <t>STANDING CHEST HEIGHT</t>
  </si>
  <si>
    <t>STANDING KNEE HEIGHT</t>
  </si>
  <si>
    <t>STANDING HIP HEIGHT</t>
  </si>
  <si>
    <t>STANDING WASIT HEIGHT</t>
  </si>
  <si>
    <t>STANDING EYE HEIGHT</t>
  </si>
  <si>
    <t>STANDING ELBOW</t>
  </si>
  <si>
    <t>buttuck knee length</t>
  </si>
  <si>
    <t>buttock popliteal length</t>
  </si>
  <si>
    <t>SEATED KNEE HEIGHT</t>
  </si>
  <si>
    <t>SEATED ELBOW</t>
  </si>
  <si>
    <t>SEATED EYE HEIGHT</t>
  </si>
  <si>
    <t>SEATED OVERHEAD REACH</t>
  </si>
  <si>
    <t>SEAED popliteal height</t>
  </si>
  <si>
    <t>SEATED HEAD HEIGHRT</t>
  </si>
  <si>
    <t>SEATED THIGH CLEARANCW</t>
  </si>
  <si>
    <t>SEATED WASIT HEIGHT</t>
  </si>
  <si>
    <t>seated shoulder</t>
  </si>
  <si>
    <t>shoulder elbow length</t>
  </si>
  <si>
    <t>forearmhandlength</t>
  </si>
  <si>
    <t>arm length</t>
  </si>
  <si>
    <t>forearmcenterofgriplength</t>
  </si>
  <si>
    <t>handbreadth</t>
  </si>
  <si>
    <t>handlength</t>
  </si>
  <si>
    <t>PALM LENGTH</t>
  </si>
  <si>
    <t>Height</t>
  </si>
  <si>
    <t>Seated Head Height</t>
  </si>
  <si>
    <t>Seated Eye Height</t>
  </si>
  <si>
    <t>Seated Overhead Reach</t>
  </si>
  <si>
    <t>Seated Politeal Height</t>
  </si>
  <si>
    <t>Seated Thigh Clearance</t>
  </si>
  <si>
    <t>Seated Elbow Height</t>
  </si>
  <si>
    <t>Seated Buttock Popliteal Length</t>
  </si>
  <si>
    <t>Seated Buttock-Knee Length</t>
  </si>
  <si>
    <t>Seated Knee Height</t>
  </si>
  <si>
    <t>Shoulder-Elbow Length</t>
  </si>
  <si>
    <t>Forearm-Hand Length</t>
  </si>
  <si>
    <t>Arm Length</t>
  </si>
  <si>
    <t>Forearm-Center of Grip Length</t>
  </si>
  <si>
    <t>Standing Knee Height</t>
  </si>
  <si>
    <t>Standing Hip Height</t>
  </si>
  <si>
    <t>Standing Waist Height</t>
  </si>
  <si>
    <t>Standing Shoulder Height</t>
  </si>
  <si>
    <t>Standing Eye Height</t>
  </si>
  <si>
    <t>Standing Elbow Height</t>
  </si>
  <si>
    <t>Standing Chest Height</t>
  </si>
  <si>
    <t>Hand Breadth</t>
  </si>
  <si>
    <t>Hand Length</t>
  </si>
  <si>
    <t xml:space="preserve">Palm Length </t>
  </si>
  <si>
    <t>Seated Shoulder Height</t>
  </si>
  <si>
    <t>Seated Waist Height</t>
  </si>
  <si>
    <t>Anthropometric measurements are a series of quantitative dimensions of the muscle, bone, and adipose tissue used to assess the composition of the body.  These measurements are used to assist with not only design options for specific individuals but also general populations.  In addition to design they can also be used to assess potential sources of mismatch between specific individuals or populations by comparing equipment heights and distances to a worker or group of workers.</t>
  </si>
  <si>
    <t>This tool is a combination of a number of anthropometric databases in an attempt to provide the most comprehensive and concise data set of anthropometric dimensions.  The datasets included in this tool include Anthropometric Survey of US Army Personnel (ANSUR I), Anthropometric Survey of US Army Personnel (ANSUR II), DINED Anthropometric Database, and Civilian American and European Surface Anthropometry Resource (CAESAR).</t>
  </si>
  <si>
    <t>Imperial</t>
  </si>
  <si>
    <t>Metric</t>
  </si>
  <si>
    <t>Table View</t>
  </si>
  <si>
    <t>Figure View</t>
  </si>
  <si>
    <t>Seated BUTTOCK-KNEE LENGTH</t>
  </si>
  <si>
    <t>Seated BUTTOCK-POPLITEAL LENGTH</t>
  </si>
  <si>
    <t>Standing Shoulder-Elbow Length</t>
  </si>
  <si>
    <t>Standing Forearm Length</t>
  </si>
  <si>
    <t>ARM LENGTH</t>
  </si>
  <si>
    <t>FOREARM-CENTER OF GRIP LENGTH</t>
  </si>
  <si>
    <t>HAND BREADTH</t>
  </si>
  <si>
    <t xml:space="preserve"> </t>
  </si>
  <si>
    <t>Male Imperial Data (Inches) - Table View</t>
  </si>
  <si>
    <t>Male Metric Data (Millimetres) - Table View</t>
  </si>
  <si>
    <t>Female Metric Data (Millimetres) - Table View</t>
  </si>
  <si>
    <t>Female Imperial Data (Inches) - Table View</t>
  </si>
  <si>
    <t>Female Metric Data (Millimetres) - Graphic View</t>
  </si>
  <si>
    <t>Male Metric Data (Millimetres) - Graphic View</t>
  </si>
  <si>
    <t>Female Imperial Data (Inches) - Graphic View</t>
  </si>
  <si>
    <t>Male Imperial Data (Inches) - Graphic View</t>
  </si>
  <si>
    <t>Weight (kg)</t>
  </si>
  <si>
    <t>Weight (lbs.)</t>
  </si>
  <si>
    <t>Anthropometric Calculator</t>
  </si>
  <si>
    <t>Measurement Conversion</t>
  </si>
  <si>
    <t>mm</t>
  </si>
  <si>
    <t>inches</t>
  </si>
  <si>
    <t>cm</t>
  </si>
  <si>
    <t>Enter mm or cm into empty field to get value in inches</t>
  </si>
  <si>
    <t>Enter inches into empty field to get value in mm and cm</t>
  </si>
  <si>
    <t>Back to main page</t>
  </si>
  <si>
    <t>Height
(mm)</t>
  </si>
  <si>
    <t>Height
(inches)</t>
  </si>
  <si>
    <t>Weight
(lbs.)</t>
  </si>
  <si>
    <t xml:space="preserve">Select Height </t>
  </si>
  <si>
    <t>Select Height</t>
  </si>
  <si>
    <r>
      <t xml:space="preserve">To begin using the tool, you must first determine which gender, units and type of view you wish to use.  
</t>
    </r>
    <r>
      <rPr>
        <b/>
        <sz val="12"/>
        <color theme="1"/>
        <rFont val="Arial"/>
        <family val="2"/>
      </rPr>
      <t>Gender is based upon the gender of the subject at birth.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</si>
</sst>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color rgb="FFFF0000"/>
      <name val="Arial"/>
      <family val="2"/>
    </font>
    <font>
      <b/>
      <sz val="12"/>
      <color theme="9"/>
      <name val="Arial"/>
      <family val="2"/>
    </font>
    <font>
      <b/>
      <sz val="12"/>
      <color rgb="FF70AD47"/>
      <name val="Arial"/>
      <family val="2"/>
    </font>
    <font>
      <u/>
      <sz val="11"/>
      <color theme="10"/>
      <name val="Calibri"/>
      <family val="2"/>
      <scheme val="minor"/>
    </font>
    <font>
      <b/>
      <sz val="14"/>
      <color theme="1"/>
      <name val="Arial"/>
      <family val="2"/>
    </font>
    <font>
      <b/>
      <sz val="16"/>
      <color theme="1"/>
      <name val="Arial"/>
      <family val="2"/>
    </font>
    <font>
      <b/>
      <sz val="18"/>
      <color theme="1"/>
      <name val="Arial"/>
      <family val="2"/>
    </font>
    <font>
      <b/>
      <sz val="24"/>
      <color theme="1"/>
      <name val="Arial"/>
      <family val="2"/>
    </font>
    <font>
      <u/>
      <sz val="12"/>
      <color theme="10"/>
      <name val="Arial"/>
      <family val="2"/>
    </font>
    <font>
      <b/>
      <u/>
      <sz val="12"/>
      <color theme="10"/>
      <name val="Arial"/>
      <family val="2"/>
    </font>
  </fonts>
  <fills count="6">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79998168889431442"/>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7" fillId="0" borderId="0" applyNumberFormat="0" applyFill="0" applyBorder="0" applyAlignment="0" applyProtection="0"/>
  </cellStyleXfs>
  <cellXfs count="82">
    <xf numFmtId="0" fontId="0" fillId="0" borderId="0" xfId="0"/>
    <xf numFmtId="164" fontId="0" fillId="0" borderId="0" xfId="0" applyNumberFormat="1"/>
    <xf numFmtId="1" fontId="0" fillId="0" borderId="0" xfId="0" applyNumberFormat="1"/>
    <xf numFmtId="164" fontId="0" fillId="2" borderId="0" xfId="0" applyNumberFormat="1" applyFill="1"/>
    <xf numFmtId="164" fontId="1" fillId="0" borderId="0" xfId="0" applyNumberFormat="1" applyFont="1"/>
    <xf numFmtId="164" fontId="0" fillId="0" borderId="1" xfId="0" applyNumberFormat="1" applyBorder="1"/>
    <xf numFmtId="1" fontId="5" fillId="0" borderId="0" xfId="0" applyNumberFormat="1" applyFont="1" applyAlignment="1" applyProtection="1">
      <alignment horizontal="center"/>
      <protection locked="0"/>
    </xf>
    <xf numFmtId="0" fontId="2" fillId="0" borderId="0" xfId="0" applyFont="1"/>
    <xf numFmtId="0" fontId="2" fillId="0" borderId="0" xfId="0" applyFont="1" applyBorder="1"/>
    <xf numFmtId="1" fontId="0" fillId="2" borderId="0" xfId="0" applyNumberFormat="1" applyFill="1"/>
    <xf numFmtId="1" fontId="0" fillId="3" borderId="0" xfId="0" applyNumberFormat="1" applyFill="1"/>
    <xf numFmtId="164" fontId="0" fillId="4" borderId="0" xfId="0" applyNumberFormat="1" applyFill="1"/>
    <xf numFmtId="164" fontId="0" fillId="3" borderId="0" xfId="0" applyNumberFormat="1" applyFill="1"/>
    <xf numFmtId="164" fontId="0" fillId="3" borderId="1" xfId="0" applyNumberFormat="1" applyFill="1" applyBorder="1"/>
    <xf numFmtId="164" fontId="0" fillId="4" borderId="1" xfId="0" applyNumberFormat="1" applyFill="1" applyBorder="1"/>
    <xf numFmtId="164" fontId="6" fillId="0" borderId="0" xfId="0" applyNumberFormat="1" applyFont="1" applyAlignment="1" applyProtection="1">
      <alignment horizontal="center"/>
      <protection hidden="1"/>
    </xf>
    <xf numFmtId="164" fontId="2" fillId="0" borderId="3" xfId="0" applyNumberFormat="1" applyFont="1" applyBorder="1" applyAlignment="1" applyProtection="1">
      <alignment horizontal="center"/>
      <protection hidden="1"/>
    </xf>
    <xf numFmtId="164" fontId="2" fillId="0" borderId="3" xfId="0" applyNumberFormat="1" applyFont="1" applyBorder="1" applyAlignment="1" applyProtection="1">
      <alignment horizontal="center" wrapText="1"/>
      <protection hidden="1"/>
    </xf>
    <xf numFmtId="0" fontId="4" fillId="0" borderId="0" xfId="0" applyFont="1" applyAlignment="1" applyProtection="1">
      <alignment horizontal="center" wrapText="1"/>
      <protection hidden="1"/>
    </xf>
    <xf numFmtId="0" fontId="3" fillId="0" borderId="0" xfId="0" applyFont="1" applyAlignment="1" applyProtection="1">
      <alignment horizontal="center" vertical="center" wrapText="1"/>
      <protection hidden="1"/>
    </xf>
    <xf numFmtId="1" fontId="3" fillId="0" borderId="2" xfId="0" applyNumberFormat="1"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2" xfId="0" applyFont="1" applyBorder="1" applyAlignment="1" applyProtection="1">
      <alignment horizontal="center" wrapText="1"/>
      <protection hidden="1"/>
    </xf>
    <xf numFmtId="0" fontId="3" fillId="0" borderId="2" xfId="0" applyFont="1" applyFill="1" applyBorder="1" applyAlignment="1" applyProtection="1">
      <alignment horizontal="center" vertical="center" wrapText="1"/>
      <protection hidden="1"/>
    </xf>
    <xf numFmtId="1" fontId="3" fillId="0" borderId="2" xfId="0" applyNumberFormat="1" applyFont="1" applyBorder="1" applyAlignment="1" applyProtection="1">
      <alignment horizontal="center" wrapText="1"/>
      <protection hidden="1"/>
    </xf>
    <xf numFmtId="0" fontId="2" fillId="0" borderId="0" xfId="0" applyFont="1" applyAlignment="1" applyProtection="1">
      <alignment horizontal="center"/>
      <protection hidden="1"/>
    </xf>
    <xf numFmtId="1" fontId="2" fillId="0" borderId="0" xfId="0" applyNumberFormat="1" applyFont="1" applyAlignment="1" applyProtection="1">
      <alignment horizontal="center"/>
      <protection hidden="1"/>
    </xf>
    <xf numFmtId="0" fontId="0" fillId="0" borderId="0" xfId="0" applyProtection="1">
      <protection hidden="1"/>
    </xf>
    <xf numFmtId="0" fontId="2" fillId="0" borderId="0" xfId="0" applyFont="1" applyAlignment="1" applyProtection="1">
      <alignment horizontal="center" wrapText="1"/>
      <protection hidden="1"/>
    </xf>
    <xf numFmtId="1" fontId="2" fillId="0" borderId="0" xfId="0" applyNumberFormat="1" applyFont="1" applyAlignment="1" applyProtection="1">
      <alignment horizontal="center" wrapText="1"/>
      <protection hidden="1"/>
    </xf>
    <xf numFmtId="0" fontId="4" fillId="0" borderId="0" xfId="0" applyFont="1" applyAlignment="1" applyProtection="1">
      <alignment horizontal="center" vertical="top" wrapText="1"/>
      <protection hidden="1"/>
    </xf>
    <xf numFmtId="164" fontId="2" fillId="0" borderId="3" xfId="0" applyNumberFormat="1" applyFont="1" applyBorder="1" applyProtection="1">
      <protection hidden="1"/>
    </xf>
    <xf numFmtId="164" fontId="2" fillId="0" borderId="3" xfId="0" applyNumberFormat="1" applyFont="1" applyBorder="1" applyAlignment="1" applyProtection="1">
      <alignment horizontal="center" vertical="center"/>
      <protection hidden="1"/>
    </xf>
    <xf numFmtId="164" fontId="2" fillId="0" borderId="3" xfId="0" applyNumberFormat="1" applyFont="1" applyBorder="1" applyAlignment="1" applyProtection="1">
      <alignment horizontal="center" vertical="center" wrapText="1"/>
      <protection hidden="1"/>
    </xf>
    <xf numFmtId="1" fontId="3" fillId="0" borderId="2" xfId="0" applyNumberFormat="1" applyFont="1" applyBorder="1" applyAlignment="1" applyProtection="1">
      <alignment horizontal="center" vertical="top" wrapText="1"/>
      <protection hidden="1"/>
    </xf>
    <xf numFmtId="0" fontId="3" fillId="0" borderId="2" xfId="0" applyFont="1" applyBorder="1" applyAlignment="1" applyProtection="1">
      <alignment horizontal="center" vertical="top" wrapText="1"/>
      <protection hidden="1"/>
    </xf>
    <xf numFmtId="0" fontId="3" fillId="0" borderId="2" xfId="0" applyFont="1" applyFill="1" applyBorder="1" applyAlignment="1" applyProtection="1">
      <alignment horizontal="center" vertical="top" wrapText="1"/>
      <protection hidden="1"/>
    </xf>
    <xf numFmtId="164" fontId="2" fillId="0" borderId="3" xfId="0" applyNumberFormat="1" applyFont="1" applyBorder="1" applyAlignment="1" applyProtection="1">
      <alignment horizontal="center" vertical="top"/>
      <protection hidden="1"/>
    </xf>
    <xf numFmtId="0" fontId="0" fillId="0" borderId="0" xfId="0" applyAlignment="1" applyProtection="1">
      <alignment horizontal="center" wrapText="1"/>
      <protection hidden="1"/>
    </xf>
    <xf numFmtId="0" fontId="0" fillId="0" borderId="0" xfId="0" applyAlignment="1" applyProtection="1">
      <alignment horizontal="center"/>
      <protection hidden="1"/>
    </xf>
    <xf numFmtId="0" fontId="3" fillId="0" borderId="0" xfId="0" applyFont="1" applyFill="1" applyBorder="1" applyAlignment="1" applyProtection="1">
      <alignment horizontal="center" vertical="center" wrapText="1"/>
      <protection hidden="1"/>
    </xf>
    <xf numFmtId="0" fontId="2" fillId="0" borderId="0" xfId="0" applyFont="1" applyAlignment="1" applyProtection="1">
      <alignment horizontal="center" vertical="top"/>
      <protection hidden="1"/>
    </xf>
    <xf numFmtId="0" fontId="2" fillId="0" borderId="0" xfId="0" applyFont="1" applyAlignment="1" applyProtection="1">
      <alignment horizontal="center" vertical="top" wrapText="1"/>
      <protection hidden="1"/>
    </xf>
    <xf numFmtId="0" fontId="0" fillId="0" borderId="0" xfId="0" applyAlignment="1" applyProtection="1">
      <alignment vertical="top"/>
      <protection hidden="1"/>
    </xf>
    <xf numFmtId="164"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0" fontId="3" fillId="0" borderId="0" xfId="0" applyFont="1" applyAlignment="1" applyProtection="1">
      <alignment horizontal="center" wrapText="1"/>
      <protection hidden="1"/>
    </xf>
    <xf numFmtId="0" fontId="2" fillId="0" borderId="0" xfId="0" applyFont="1" applyProtection="1">
      <protection hidden="1"/>
    </xf>
    <xf numFmtId="0" fontId="9" fillId="0" borderId="0" xfId="0" applyFont="1" applyAlignment="1" applyProtection="1">
      <alignment horizontal="center"/>
      <protection hidden="1"/>
    </xf>
    <xf numFmtId="0" fontId="2" fillId="0" borderId="0" xfId="0" applyFont="1" applyAlignment="1" applyProtection="1">
      <alignment horizontal="left"/>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2" fillId="0" borderId="0" xfId="0" applyFont="1" applyAlignment="1" applyProtection="1">
      <alignment horizontal="center" vertical="center"/>
      <protection locked="0"/>
    </xf>
    <xf numFmtId="0" fontId="2" fillId="0" borderId="4" xfId="0" applyFont="1" applyBorder="1" applyAlignment="1">
      <alignment wrapText="1"/>
    </xf>
    <xf numFmtId="0" fontId="2" fillId="5" borderId="0" xfId="0" applyFont="1" applyFill="1" applyAlignment="1" applyProtection="1">
      <alignment horizontal="center" vertical="center"/>
      <protection locked="0"/>
    </xf>
    <xf numFmtId="0" fontId="2" fillId="0" borderId="0" xfId="0" applyFont="1" applyAlignment="1" applyProtection="1">
      <alignment horizontal="left" vertical="center"/>
      <protection hidden="1"/>
    </xf>
    <xf numFmtId="164" fontId="3" fillId="0" borderId="0" xfId="0" applyNumberFormat="1" applyFont="1" applyAlignment="1" applyProtection="1">
      <alignment horizontal="center" vertical="center"/>
      <protection hidden="1"/>
    </xf>
    <xf numFmtId="0" fontId="12" fillId="0" borderId="0" xfId="1" applyFont="1" applyBorder="1" applyAlignment="1">
      <alignment horizontal="center" vertical="center" wrapText="1"/>
    </xf>
    <xf numFmtId="0" fontId="4" fillId="0" borderId="0" xfId="0" applyFont="1" applyAlignment="1" applyProtection="1">
      <alignment horizontal="center" vertical="center" wrapText="1"/>
      <protection hidden="1"/>
    </xf>
    <xf numFmtId="1" fontId="6" fillId="0" borderId="0" xfId="0" applyNumberFormat="1" applyFont="1" applyAlignment="1" applyProtection="1">
      <alignment horizontal="center"/>
      <protection hidden="1"/>
    </xf>
    <xf numFmtId="164" fontId="5" fillId="0" borderId="0" xfId="0" applyNumberFormat="1" applyFont="1" applyAlignment="1" applyProtection="1">
      <alignment horizontal="center"/>
      <protection locked="0"/>
    </xf>
    <xf numFmtId="1" fontId="6" fillId="0" borderId="0" xfId="0" applyNumberFormat="1" applyFont="1" applyAlignment="1" applyProtection="1">
      <alignment horizontal="center"/>
      <protection locked="0"/>
    </xf>
    <xf numFmtId="1" fontId="5" fillId="0" borderId="0" xfId="0" applyNumberFormat="1" applyFont="1" applyAlignment="1" applyProtection="1">
      <alignment horizontal="center" vertical="center"/>
      <protection locked="0"/>
    </xf>
    <xf numFmtId="164" fontId="6" fillId="0" borderId="0" xfId="0" applyNumberFormat="1" applyFont="1" applyAlignment="1" applyProtection="1">
      <alignment horizontal="center" vertical="center"/>
      <protection hidden="1"/>
    </xf>
    <xf numFmtId="0" fontId="11" fillId="0" borderId="0" xfId="0" applyFont="1" applyAlignment="1">
      <alignment horizontal="center"/>
    </xf>
    <xf numFmtId="0" fontId="0" fillId="0" borderId="0" xfId="0" applyAlignment="1">
      <alignment horizontal="center"/>
    </xf>
    <xf numFmtId="0" fontId="2" fillId="0" borderId="0" xfId="0" applyFont="1" applyAlignment="1">
      <alignment vertical="center" wrapText="1"/>
    </xf>
    <xf numFmtId="0" fontId="0" fillId="0" borderId="0" xfId="0" applyAlignment="1">
      <alignment wrapText="1"/>
    </xf>
    <xf numFmtId="0" fontId="0" fillId="0" borderId="0" xfId="0" applyAlignment="1"/>
    <xf numFmtId="0" fontId="3" fillId="0" borderId="0" xfId="0" applyFont="1" applyBorder="1" applyAlignment="1">
      <alignment horizontal="center" vertical="center"/>
    </xf>
    <xf numFmtId="0" fontId="0" fillId="0" borderId="0" xfId="0" applyFont="1" applyAlignment="1">
      <alignment wrapText="1"/>
    </xf>
    <xf numFmtId="0" fontId="3" fillId="0" borderId="0" xfId="0" applyFont="1" applyAlignment="1" applyProtection="1">
      <protection hidden="1"/>
    </xf>
    <xf numFmtId="0" fontId="3" fillId="0" borderId="0" xfId="0" applyFont="1" applyAlignment="1"/>
    <xf numFmtId="0" fontId="2" fillId="0" borderId="0" xfId="0" applyFont="1" applyAlignment="1" applyProtection="1">
      <alignment wrapText="1"/>
      <protection hidden="1"/>
    </xf>
    <xf numFmtId="0" fontId="9" fillId="0" borderId="0" xfId="0" applyFont="1" applyAlignment="1" applyProtection="1">
      <alignment horizontal="center" vertical="center"/>
      <protection hidden="1"/>
    </xf>
    <xf numFmtId="0" fontId="9" fillId="0" borderId="0" xfId="0" applyFont="1" applyAlignment="1">
      <alignment horizontal="center" vertical="center"/>
    </xf>
    <xf numFmtId="0" fontId="13" fillId="0" borderId="0" xfId="1" applyFont="1" applyAlignment="1" applyProtection="1">
      <protection hidden="1"/>
    </xf>
    <xf numFmtId="0" fontId="13" fillId="0" borderId="0" xfId="1" applyFont="1" applyAlignment="1"/>
    <xf numFmtId="0" fontId="8" fillId="0" borderId="0" xfId="0" applyFont="1" applyAlignment="1" applyProtection="1">
      <alignment horizontal="center" vertical="center"/>
      <protection hidden="1"/>
    </xf>
    <xf numFmtId="0" fontId="8" fillId="0" borderId="0" xfId="0" applyFont="1" applyAlignment="1">
      <alignment horizontal="center" vertical="center"/>
    </xf>
    <xf numFmtId="0" fontId="9" fillId="0" borderId="0" xfId="0" applyFont="1" applyAlignment="1" applyProtection="1">
      <alignment horizontal="center"/>
      <protection hidden="1"/>
    </xf>
    <xf numFmtId="0" fontId="10" fillId="0" borderId="0" xfId="0" applyFont="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colors>
    <mruColors>
      <color rgb="FF005426"/>
      <color rgb="FF23C794"/>
      <color rgb="FF70AD47"/>
      <color rgb="FF975151"/>
      <color rgb="FF86988D"/>
      <color rgb="FF385723"/>
      <color rgb="FFED7D31"/>
      <color rgb="FFBA36AA"/>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9.png"/><Relationship Id="rId6" Type="http://schemas.openxmlformats.org/officeDocument/2006/relationships/image" Target="../media/image13.tif"/><Relationship Id="rId5" Type="http://schemas.openxmlformats.org/officeDocument/2006/relationships/image" Target="../media/image12.png"/><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9.png"/><Relationship Id="rId5" Type="http://schemas.openxmlformats.org/officeDocument/2006/relationships/image" Target="../media/image12.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367394</xdr:colOff>
      <xdr:row>4</xdr:row>
      <xdr:rowOff>108856</xdr:rowOff>
    </xdr:from>
    <xdr:to>
      <xdr:col>2</xdr:col>
      <xdr:colOff>449036</xdr:colOff>
      <xdr:row>14</xdr:row>
      <xdr:rowOff>120649</xdr:rowOff>
    </xdr:to>
    <xdr:pic>
      <xdr:nvPicPr>
        <xdr:cNvPr id="17" name="Picture 16">
          <a:extLst>
            <a:ext uri="{FF2B5EF4-FFF2-40B4-BE49-F238E27FC236}">
              <a16:creationId xmlns:a16="http://schemas.microsoft.com/office/drawing/2014/main" id="{4D05C7BD-03DF-4F88-A38D-96DBFA5838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715" y="3714749"/>
          <a:ext cx="693964" cy="1916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421822</xdr:colOff>
      <xdr:row>4</xdr:row>
      <xdr:rowOff>137171</xdr:rowOff>
    </xdr:from>
    <xdr:to>
      <xdr:col>7</xdr:col>
      <xdr:colOff>462643</xdr:colOff>
      <xdr:row>14</xdr:row>
      <xdr:rowOff>158773</xdr:rowOff>
    </xdr:to>
    <xdr:pic>
      <xdr:nvPicPr>
        <xdr:cNvPr id="18" name="Picture 17">
          <a:extLst>
            <a:ext uri="{FF2B5EF4-FFF2-40B4-BE49-F238E27FC236}">
              <a16:creationId xmlns:a16="http://schemas.microsoft.com/office/drawing/2014/main" id="{C63011AC-926A-4276-AB2D-C71D272BD7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1" y="3743064"/>
          <a:ext cx="653142" cy="1926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28577</xdr:colOff>
      <xdr:row>0</xdr:row>
      <xdr:rowOff>29938</xdr:rowOff>
    </xdr:from>
    <xdr:to>
      <xdr:col>9</xdr:col>
      <xdr:colOff>219077</xdr:colOff>
      <xdr:row>0</xdr:row>
      <xdr:rowOff>659948</xdr:rowOff>
    </xdr:to>
    <xdr:pic>
      <xdr:nvPicPr>
        <xdr:cNvPr id="3" name="Picture 2">
          <a:extLst>
            <a:ext uri="{FF2B5EF4-FFF2-40B4-BE49-F238E27FC236}">
              <a16:creationId xmlns:a16="http://schemas.microsoft.com/office/drawing/2014/main" id="{1C4CB728-088F-432A-9EEE-6FE09C1764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65541" y="29938"/>
          <a:ext cx="3864429" cy="630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xdr:row>
      <xdr:rowOff>666751</xdr:rowOff>
    </xdr:from>
    <xdr:to>
      <xdr:col>2</xdr:col>
      <xdr:colOff>36369</xdr:colOff>
      <xdr:row>3</xdr:row>
      <xdr:rowOff>17320</xdr:rowOff>
    </xdr:to>
    <xdr:sp macro="" textlink="">
      <xdr:nvSpPr>
        <xdr:cNvPr id="2" name="Arrow: Bent-Up 1">
          <a:extLst>
            <a:ext uri="{FF2B5EF4-FFF2-40B4-BE49-F238E27FC236}">
              <a16:creationId xmlns:a16="http://schemas.microsoft.com/office/drawing/2014/main" id="{00000000-0008-0000-0300-000002000000}"/>
            </a:ext>
          </a:extLst>
        </xdr:cNvPr>
        <xdr:cNvSpPr/>
      </xdr:nvSpPr>
      <xdr:spPr>
        <a:xfrm rot="5400000">
          <a:off x="1064078" y="854530"/>
          <a:ext cx="425533" cy="567048"/>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543917</xdr:colOff>
      <xdr:row>5</xdr:row>
      <xdr:rowOff>423683</xdr:rowOff>
    </xdr:from>
    <xdr:to>
      <xdr:col>2</xdr:col>
      <xdr:colOff>72118</xdr:colOff>
      <xdr:row>7</xdr:row>
      <xdr:rowOff>2356</xdr:rowOff>
    </xdr:to>
    <xdr:sp macro="" textlink="">
      <xdr:nvSpPr>
        <xdr:cNvPr id="3" name="Arrow: Bent-Up 2">
          <a:extLst>
            <a:ext uri="{FF2B5EF4-FFF2-40B4-BE49-F238E27FC236}">
              <a16:creationId xmlns:a16="http://schemas.microsoft.com/office/drawing/2014/main" id="{7339ABE1-D8DB-4D5A-9530-42EDFB319BE3}"/>
            </a:ext>
          </a:extLst>
        </xdr:cNvPr>
        <xdr:cNvSpPr/>
      </xdr:nvSpPr>
      <xdr:spPr>
        <a:xfrm rot="5400000" flipV="1">
          <a:off x="1266393" y="2530132"/>
          <a:ext cx="207323" cy="433076"/>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591542</xdr:colOff>
      <xdr:row>9</xdr:row>
      <xdr:rowOff>14108</xdr:rowOff>
    </xdr:from>
    <xdr:to>
      <xdr:col>2</xdr:col>
      <xdr:colOff>119743</xdr:colOff>
      <xdr:row>10</xdr:row>
      <xdr:rowOff>21406</xdr:rowOff>
    </xdr:to>
    <xdr:sp macro="" textlink="">
      <xdr:nvSpPr>
        <xdr:cNvPr id="4" name="Arrow: Bent-Up 2">
          <a:extLst>
            <a:ext uri="{FF2B5EF4-FFF2-40B4-BE49-F238E27FC236}">
              <a16:creationId xmlns:a16="http://schemas.microsoft.com/office/drawing/2014/main" id="{57159DD8-B835-4613-8110-E4D094BEF5F1}"/>
            </a:ext>
          </a:extLst>
        </xdr:cNvPr>
        <xdr:cNvSpPr/>
      </xdr:nvSpPr>
      <xdr:spPr>
        <a:xfrm rot="5400000" flipV="1">
          <a:off x="1314018" y="3406432"/>
          <a:ext cx="207323" cy="433076"/>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381000</xdr:colOff>
      <xdr:row>1</xdr:row>
      <xdr:rowOff>649432</xdr:rowOff>
    </xdr:from>
    <xdr:to>
      <xdr:col>2</xdr:col>
      <xdr:colOff>69273</xdr:colOff>
      <xdr:row>3</xdr:row>
      <xdr:rowOff>1</xdr:rowOff>
    </xdr:to>
    <xdr:sp macro="" textlink="">
      <xdr:nvSpPr>
        <xdr:cNvPr id="3" name="Arrow: Bent-Up 2">
          <a:extLst>
            <a:ext uri="{FF2B5EF4-FFF2-40B4-BE49-F238E27FC236}">
              <a16:creationId xmlns:a16="http://schemas.microsoft.com/office/drawing/2014/main" id="{00000000-0008-0000-0400-000003000000}"/>
            </a:ext>
          </a:extLst>
        </xdr:cNvPr>
        <xdr:cNvSpPr/>
      </xdr:nvSpPr>
      <xdr:spPr>
        <a:xfrm rot="5400000">
          <a:off x="1032905" y="868384"/>
          <a:ext cx="452747" cy="531916"/>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543917</xdr:colOff>
      <xdr:row>5</xdr:row>
      <xdr:rowOff>423683</xdr:rowOff>
    </xdr:from>
    <xdr:to>
      <xdr:col>2</xdr:col>
      <xdr:colOff>72118</xdr:colOff>
      <xdr:row>7</xdr:row>
      <xdr:rowOff>2356</xdr:rowOff>
    </xdr:to>
    <xdr:sp macro="" textlink="">
      <xdr:nvSpPr>
        <xdr:cNvPr id="4" name="Arrow: Bent-Up 2">
          <a:extLst>
            <a:ext uri="{FF2B5EF4-FFF2-40B4-BE49-F238E27FC236}">
              <a16:creationId xmlns:a16="http://schemas.microsoft.com/office/drawing/2014/main" id="{5D372914-0DB5-41C3-A9B2-D5F3153FAEAD}"/>
            </a:ext>
          </a:extLst>
        </xdr:cNvPr>
        <xdr:cNvSpPr/>
      </xdr:nvSpPr>
      <xdr:spPr>
        <a:xfrm rot="5400000" flipV="1">
          <a:off x="1266393" y="2530132"/>
          <a:ext cx="207323" cy="433076"/>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591542</xdr:colOff>
      <xdr:row>9</xdr:row>
      <xdr:rowOff>14108</xdr:rowOff>
    </xdr:from>
    <xdr:to>
      <xdr:col>2</xdr:col>
      <xdr:colOff>119743</xdr:colOff>
      <xdr:row>10</xdr:row>
      <xdr:rowOff>21406</xdr:rowOff>
    </xdr:to>
    <xdr:sp macro="" textlink="">
      <xdr:nvSpPr>
        <xdr:cNvPr id="5" name="Arrow: Bent-Up 2">
          <a:extLst>
            <a:ext uri="{FF2B5EF4-FFF2-40B4-BE49-F238E27FC236}">
              <a16:creationId xmlns:a16="http://schemas.microsoft.com/office/drawing/2014/main" id="{A20739C4-9D3E-4399-8778-358D1F5F7C92}"/>
            </a:ext>
          </a:extLst>
        </xdr:cNvPr>
        <xdr:cNvSpPr/>
      </xdr:nvSpPr>
      <xdr:spPr>
        <a:xfrm rot="5400000" flipV="1">
          <a:off x="1314018" y="3406432"/>
          <a:ext cx="207323" cy="433076"/>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302557</xdr:colOff>
      <xdr:row>1</xdr:row>
      <xdr:rowOff>705973</xdr:rowOff>
    </xdr:from>
    <xdr:to>
      <xdr:col>2</xdr:col>
      <xdr:colOff>55419</xdr:colOff>
      <xdr:row>2</xdr:row>
      <xdr:rowOff>198293</xdr:rowOff>
    </xdr:to>
    <xdr:sp macro="" textlink="">
      <xdr:nvSpPr>
        <xdr:cNvPr id="2" name="Arrow: Bent-Up 1">
          <a:extLst>
            <a:ext uri="{FF2B5EF4-FFF2-40B4-BE49-F238E27FC236}">
              <a16:creationId xmlns:a16="http://schemas.microsoft.com/office/drawing/2014/main" id="{00000000-0008-0000-0500-000002000000}"/>
            </a:ext>
          </a:extLst>
        </xdr:cNvPr>
        <xdr:cNvSpPr/>
      </xdr:nvSpPr>
      <xdr:spPr>
        <a:xfrm rot="5400000">
          <a:off x="1015534" y="855849"/>
          <a:ext cx="388791" cy="604509"/>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599946</xdr:colOff>
      <xdr:row>6</xdr:row>
      <xdr:rowOff>25313</xdr:rowOff>
    </xdr:from>
    <xdr:to>
      <xdr:col>2</xdr:col>
      <xdr:colOff>128147</xdr:colOff>
      <xdr:row>7</xdr:row>
      <xdr:rowOff>24767</xdr:rowOff>
    </xdr:to>
    <xdr:sp macro="" textlink="">
      <xdr:nvSpPr>
        <xdr:cNvPr id="3" name="Arrow: Bent-Up 2">
          <a:extLst>
            <a:ext uri="{FF2B5EF4-FFF2-40B4-BE49-F238E27FC236}">
              <a16:creationId xmlns:a16="http://schemas.microsoft.com/office/drawing/2014/main" id="{4876425B-C064-4EB8-AE83-0F136734FCA3}"/>
            </a:ext>
          </a:extLst>
        </xdr:cNvPr>
        <xdr:cNvSpPr/>
      </xdr:nvSpPr>
      <xdr:spPr>
        <a:xfrm rot="5400000" flipV="1">
          <a:off x="1294408" y="2591763"/>
          <a:ext cx="201160" cy="379848"/>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285749</xdr:colOff>
      <xdr:row>1</xdr:row>
      <xdr:rowOff>680358</xdr:rowOff>
    </xdr:from>
    <xdr:to>
      <xdr:col>2</xdr:col>
      <xdr:colOff>44532</xdr:colOff>
      <xdr:row>3</xdr:row>
      <xdr:rowOff>33649</xdr:rowOff>
    </xdr:to>
    <xdr:sp macro="" textlink="">
      <xdr:nvSpPr>
        <xdr:cNvPr id="3" name="Arrow: Bent-Up 2">
          <a:extLst>
            <a:ext uri="{FF2B5EF4-FFF2-40B4-BE49-F238E27FC236}">
              <a16:creationId xmlns:a16="http://schemas.microsoft.com/office/drawing/2014/main" id="{00000000-0008-0000-0600-000003000000}"/>
            </a:ext>
          </a:extLst>
        </xdr:cNvPr>
        <xdr:cNvSpPr/>
      </xdr:nvSpPr>
      <xdr:spPr>
        <a:xfrm rot="5400000">
          <a:off x="971548" y="865416"/>
          <a:ext cx="455469" cy="602426"/>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599946</xdr:colOff>
      <xdr:row>6</xdr:row>
      <xdr:rowOff>25313</xdr:rowOff>
    </xdr:from>
    <xdr:to>
      <xdr:col>2</xdr:col>
      <xdr:colOff>128147</xdr:colOff>
      <xdr:row>7</xdr:row>
      <xdr:rowOff>24767</xdr:rowOff>
    </xdr:to>
    <xdr:sp macro="" textlink="">
      <xdr:nvSpPr>
        <xdr:cNvPr id="4" name="Arrow: Bent-Up 2">
          <a:extLst>
            <a:ext uri="{FF2B5EF4-FFF2-40B4-BE49-F238E27FC236}">
              <a16:creationId xmlns:a16="http://schemas.microsoft.com/office/drawing/2014/main" id="{A29B875A-B3DE-4F34-8984-9C964458D1D8}"/>
            </a:ext>
          </a:extLst>
        </xdr:cNvPr>
        <xdr:cNvSpPr/>
      </xdr:nvSpPr>
      <xdr:spPr>
        <a:xfrm rot="5400000" flipV="1">
          <a:off x="1297769" y="2585040"/>
          <a:ext cx="199479" cy="375926"/>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415636</xdr:colOff>
      <xdr:row>0</xdr:row>
      <xdr:rowOff>200891</xdr:rowOff>
    </xdr:from>
    <xdr:to>
      <xdr:col>36</xdr:col>
      <xdr:colOff>55914</xdr:colOff>
      <xdr:row>32</xdr:row>
      <xdr:rowOff>46746</xdr:rowOff>
    </xdr:to>
    <xdr:grpSp>
      <xdr:nvGrpSpPr>
        <xdr:cNvPr id="10" name="Group 9">
          <a:extLst>
            <a:ext uri="{FF2B5EF4-FFF2-40B4-BE49-F238E27FC236}">
              <a16:creationId xmlns:a16="http://schemas.microsoft.com/office/drawing/2014/main" id="{2D4B1B1B-9995-484E-9476-0E2CAF498426}"/>
            </a:ext>
          </a:extLst>
        </xdr:cNvPr>
        <xdr:cNvGrpSpPr/>
      </xdr:nvGrpSpPr>
      <xdr:grpSpPr>
        <a:xfrm>
          <a:off x="1256077" y="200891"/>
          <a:ext cx="14633749" cy="7589120"/>
          <a:chOff x="1180974" y="152400"/>
          <a:chExt cx="14698562" cy="7791710"/>
        </a:xfrm>
      </xdr:grpSpPr>
      <xdr:pic>
        <xdr:nvPicPr>
          <xdr:cNvPr id="163" name="Picture 162">
            <a:extLst>
              <a:ext uri="{FF2B5EF4-FFF2-40B4-BE49-F238E27FC236}">
                <a16:creationId xmlns:a16="http://schemas.microsoft.com/office/drawing/2014/main" id="{572CFA18-AC62-4BD4-9C17-F8B38E12B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6464" y="530679"/>
            <a:ext cx="2231571" cy="35976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1" name="Picture 160">
            <a:extLst>
              <a:ext uri="{FF2B5EF4-FFF2-40B4-BE49-F238E27FC236}">
                <a16:creationId xmlns:a16="http://schemas.microsoft.com/office/drawing/2014/main" id="{8EDE3899-557D-4A27-8B7F-07D2A0AFBE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29207" y="4648200"/>
            <a:ext cx="4278087" cy="298255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5" name="Picture 154">
            <a:extLst>
              <a:ext uri="{FF2B5EF4-FFF2-40B4-BE49-F238E27FC236}">
                <a16:creationId xmlns:a16="http://schemas.microsoft.com/office/drawing/2014/main" id="{F48ABC12-2B03-4A96-8803-23BD7F53DB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78493" y="190500"/>
            <a:ext cx="2220686" cy="375557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4" name="Picture 153">
            <a:extLst>
              <a:ext uri="{FF2B5EF4-FFF2-40B4-BE49-F238E27FC236}">
                <a16:creationId xmlns:a16="http://schemas.microsoft.com/office/drawing/2014/main" id="{32080F73-5375-4433-A19C-D42BD3B65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17078" y="4514850"/>
            <a:ext cx="2242456" cy="336775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3" name="Picture 152">
            <a:extLst>
              <a:ext uri="{FF2B5EF4-FFF2-40B4-BE49-F238E27FC236}">
                <a16:creationId xmlns:a16="http://schemas.microsoft.com/office/drawing/2014/main" id="{C049D22F-4432-43D2-B224-766568D5A9C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2278" y="429986"/>
            <a:ext cx="1597479" cy="3395469"/>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22" name="Group 121">
            <a:extLst>
              <a:ext uri="{FF2B5EF4-FFF2-40B4-BE49-F238E27FC236}">
                <a16:creationId xmlns:a16="http://schemas.microsoft.com/office/drawing/2014/main" id="{00000000-0008-0000-0700-00007A000000}"/>
              </a:ext>
            </a:extLst>
          </xdr:cNvPr>
          <xdr:cNvGrpSpPr/>
        </xdr:nvGrpSpPr>
        <xdr:grpSpPr>
          <a:xfrm>
            <a:off x="1180974" y="152400"/>
            <a:ext cx="14698562" cy="7791710"/>
            <a:chOff x="570438" y="152400"/>
            <a:chExt cx="14775698" cy="7606136"/>
          </a:xfrm>
        </xdr:grpSpPr>
        <xdr:grpSp>
          <xdr:nvGrpSpPr>
            <xdr:cNvPr id="223" name="Group 222">
              <a:extLst>
                <a:ext uri="{FF2B5EF4-FFF2-40B4-BE49-F238E27FC236}">
                  <a16:creationId xmlns:a16="http://schemas.microsoft.com/office/drawing/2014/main" id="{00000000-0008-0000-0700-0000DF000000}"/>
                </a:ext>
              </a:extLst>
            </xdr:cNvPr>
            <xdr:cNvGrpSpPr/>
          </xdr:nvGrpSpPr>
          <xdr:grpSpPr>
            <a:xfrm>
              <a:off x="2800350" y="152400"/>
              <a:ext cx="12545786" cy="7606136"/>
              <a:chOff x="2743200" y="106136"/>
              <a:chExt cx="12355286" cy="7606136"/>
            </a:xfrm>
          </xdr:grpSpPr>
          <xdr:sp macro="" textlink="">
            <xdr:nvSpPr>
              <xdr:cNvPr id="332" name="TextBox 114">
                <a:extLst>
                  <a:ext uri="{FF2B5EF4-FFF2-40B4-BE49-F238E27FC236}">
                    <a16:creationId xmlns:a16="http://schemas.microsoft.com/office/drawing/2014/main" id="{00000000-0008-0000-0700-00004C010000}"/>
                  </a:ext>
                </a:extLst>
              </xdr:cNvPr>
              <xdr:cNvSpPr txBox="1"/>
            </xdr:nvSpPr>
            <xdr:spPr>
              <a:xfrm>
                <a:off x="9088766" y="2311767"/>
                <a:ext cx="804459" cy="2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effectLst/>
                    <a:latin typeface="Arial"/>
                    <a:ea typeface="+mn-ea"/>
                    <a:cs typeface="Arial"/>
                  </a:rPr>
                  <a:t> </a:t>
                </a:r>
                <a:endParaRPr lang="en-CA" sz="1400" b="1">
                  <a:solidFill>
                    <a:schemeClr val="accent2"/>
                  </a:solidFill>
                  <a:latin typeface="Arial" panose="020B0604020202020204" pitchFamily="34" charset="0"/>
                  <a:cs typeface="Arial" panose="020B0604020202020204" pitchFamily="34" charset="0"/>
                </a:endParaRPr>
              </a:p>
            </xdr:txBody>
          </xdr:sp>
          <xdr:grpSp>
            <xdr:nvGrpSpPr>
              <xdr:cNvPr id="227" name="Group 226">
                <a:extLst>
                  <a:ext uri="{FF2B5EF4-FFF2-40B4-BE49-F238E27FC236}">
                    <a16:creationId xmlns:a16="http://schemas.microsoft.com/office/drawing/2014/main" id="{00000000-0008-0000-0700-0000E3000000}"/>
                  </a:ext>
                </a:extLst>
              </xdr:cNvPr>
              <xdr:cNvGrpSpPr/>
            </xdr:nvGrpSpPr>
            <xdr:grpSpPr>
              <a:xfrm>
                <a:off x="2743200" y="106136"/>
                <a:ext cx="12355286" cy="7606136"/>
                <a:chOff x="2266950" y="147634"/>
                <a:chExt cx="12153900" cy="7724171"/>
              </a:xfrm>
            </xdr:grpSpPr>
            <xdr:grpSp>
              <xdr:nvGrpSpPr>
                <xdr:cNvPr id="241" name="Group 240">
                  <a:extLst>
                    <a:ext uri="{FF2B5EF4-FFF2-40B4-BE49-F238E27FC236}">
                      <a16:creationId xmlns:a16="http://schemas.microsoft.com/office/drawing/2014/main" id="{00000000-0008-0000-0700-0000F1000000}"/>
                    </a:ext>
                  </a:extLst>
                </xdr:cNvPr>
                <xdr:cNvGrpSpPr/>
              </xdr:nvGrpSpPr>
              <xdr:grpSpPr>
                <a:xfrm>
                  <a:off x="2266950" y="147634"/>
                  <a:ext cx="12153900" cy="3925951"/>
                  <a:chOff x="2133600" y="134349"/>
                  <a:chExt cx="12153900" cy="3842550"/>
                </a:xfrm>
              </xdr:grpSpPr>
              <xdr:grpSp>
                <xdr:nvGrpSpPr>
                  <xdr:cNvPr id="277" name="Group 276">
                    <a:extLst>
                      <a:ext uri="{FF2B5EF4-FFF2-40B4-BE49-F238E27FC236}">
                        <a16:creationId xmlns:a16="http://schemas.microsoft.com/office/drawing/2014/main" id="{00000000-0008-0000-0700-000015010000}"/>
                      </a:ext>
                    </a:extLst>
                  </xdr:cNvPr>
                  <xdr:cNvGrpSpPr/>
                </xdr:nvGrpSpPr>
                <xdr:grpSpPr>
                  <a:xfrm>
                    <a:off x="11678589" y="134349"/>
                    <a:ext cx="2608911" cy="3719565"/>
                    <a:chOff x="12135789" y="115299"/>
                    <a:chExt cx="2608911" cy="3719565"/>
                  </a:xfrm>
                </xdr:grpSpPr>
                <xdr:cxnSp macro="">
                  <xdr:nvCxnSpPr>
                    <xdr:cNvPr id="325" name="Straight Arrow Connector 324">
                      <a:extLst>
                        <a:ext uri="{FF2B5EF4-FFF2-40B4-BE49-F238E27FC236}">
                          <a16:creationId xmlns:a16="http://schemas.microsoft.com/office/drawing/2014/main" id="{00000000-0008-0000-0700-000045010000}"/>
                        </a:ext>
                      </a:extLst>
                    </xdr:cNvPr>
                    <xdr:cNvCxnSpPr/>
                  </xdr:nvCxnSpPr>
                  <xdr:spPr>
                    <a:xfrm flipH="1">
                      <a:off x="12314884" y="115299"/>
                      <a:ext cx="20127" cy="3701417"/>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26" name="Straight Arrow Connector 325">
                      <a:extLst>
                        <a:ext uri="{FF2B5EF4-FFF2-40B4-BE49-F238E27FC236}">
                          <a16:creationId xmlns:a16="http://schemas.microsoft.com/office/drawing/2014/main" id="{00000000-0008-0000-0700-000046010000}"/>
                        </a:ext>
                      </a:extLst>
                    </xdr:cNvPr>
                    <xdr:cNvCxnSpPr/>
                  </xdr:nvCxnSpPr>
                  <xdr:spPr>
                    <a:xfrm flipH="1">
                      <a:off x="12135789" y="1630320"/>
                      <a:ext cx="0" cy="2204544"/>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27" name="Straight Arrow Connector 326">
                      <a:extLst>
                        <a:ext uri="{FF2B5EF4-FFF2-40B4-BE49-F238E27FC236}">
                          <a16:creationId xmlns:a16="http://schemas.microsoft.com/office/drawing/2014/main" id="{00000000-0008-0000-0700-000047010000}"/>
                        </a:ext>
                      </a:extLst>
                    </xdr:cNvPr>
                    <xdr:cNvCxnSpPr/>
                  </xdr:nvCxnSpPr>
                  <xdr:spPr>
                    <a:xfrm>
                      <a:off x="12501106" y="2254915"/>
                      <a:ext cx="0" cy="1545252"/>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nvGrpSpPr>
                    <xdr:cNvPr id="324" name="Group 323">
                      <a:extLst>
                        <a:ext uri="{FF2B5EF4-FFF2-40B4-BE49-F238E27FC236}">
                          <a16:creationId xmlns:a16="http://schemas.microsoft.com/office/drawing/2014/main" id="{00000000-0008-0000-0700-000044010000}"/>
                        </a:ext>
                      </a:extLst>
                    </xdr:cNvPr>
                    <xdr:cNvGrpSpPr/>
                  </xdr:nvGrpSpPr>
                  <xdr:grpSpPr>
                    <a:xfrm>
                      <a:off x="12172872" y="799461"/>
                      <a:ext cx="2571828" cy="1706807"/>
                      <a:chOff x="12172872" y="799461"/>
                      <a:chExt cx="2571828" cy="1706807"/>
                    </a:xfrm>
                  </xdr:grpSpPr>
                  <xdr:sp macro="" textlink="">
                    <xdr:nvSpPr>
                      <xdr:cNvPr id="328" name="TextBox 327">
                        <a:extLst>
                          <a:ext uri="{FF2B5EF4-FFF2-40B4-BE49-F238E27FC236}">
                            <a16:creationId xmlns:a16="http://schemas.microsoft.com/office/drawing/2014/main" id="{00000000-0008-0000-0700-000048010000}"/>
                          </a:ext>
                        </a:extLst>
                      </xdr:cNvPr>
                      <xdr:cNvSpPr txBox="1"/>
                    </xdr:nvSpPr>
                    <xdr:spPr>
                      <a:xfrm>
                        <a:off x="12172872" y="799461"/>
                        <a:ext cx="2571828" cy="722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Seated </a:t>
                        </a:r>
                        <a:r>
                          <a:rPr lang="en-US" sz="1400" b="1" i="0" u="none" strike="noStrike" baseline="0">
                            <a:solidFill>
                              <a:schemeClr val="accent2"/>
                            </a:solidFill>
                            <a:latin typeface="Arial" panose="020B0604020202020204" pitchFamily="34" charset="0"/>
                            <a:cs typeface="Arial" panose="020B0604020202020204" pitchFamily="34" charset="0"/>
                          </a:rPr>
                          <a:t> </a:t>
                        </a:r>
                        <a:r>
                          <a:rPr lang="en-US" sz="1400" b="1" i="0" u="none" strike="noStrike">
                            <a:solidFill>
                              <a:schemeClr val="accent2"/>
                            </a:solidFill>
                            <a:latin typeface="Arial" panose="020B0604020202020204" pitchFamily="34" charset="0"/>
                            <a:cs typeface="Arial" panose="020B0604020202020204" pitchFamily="34" charset="0"/>
                          </a:rPr>
                          <a:t>Overhead Reach</a:t>
                        </a:r>
                      </a:p>
                    </xdr:txBody>
                  </xdr:sp>
                  <xdr:sp macro="" textlink="">
                    <xdr:nvSpPr>
                      <xdr:cNvPr id="329" name="TextBox 328">
                        <a:extLst>
                          <a:ext uri="{FF2B5EF4-FFF2-40B4-BE49-F238E27FC236}">
                            <a16:creationId xmlns:a16="http://schemas.microsoft.com/office/drawing/2014/main" id="{00000000-0008-0000-0700-000049010000}"/>
                          </a:ext>
                        </a:extLst>
                      </xdr:cNvPr>
                      <xdr:cNvSpPr txBox="1"/>
                    </xdr:nvSpPr>
                    <xdr:spPr>
                      <a:xfrm>
                        <a:off x="12465441" y="1599192"/>
                        <a:ext cx="2222109" cy="47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Seated Shoulder Height</a:t>
                        </a:r>
                      </a:p>
                    </xdr:txBody>
                  </xdr:sp>
                  <xdr:sp macro="" textlink="">
                    <xdr:nvSpPr>
                      <xdr:cNvPr id="330" name="TextBox 329">
                        <a:extLst>
                          <a:ext uri="{FF2B5EF4-FFF2-40B4-BE49-F238E27FC236}">
                            <a16:creationId xmlns:a16="http://schemas.microsoft.com/office/drawing/2014/main" id="{00000000-0008-0000-0700-00004A010000}"/>
                          </a:ext>
                        </a:extLst>
                      </xdr:cNvPr>
                      <xdr:cNvSpPr txBox="1"/>
                    </xdr:nvSpPr>
                    <xdr:spPr>
                      <a:xfrm>
                        <a:off x="12393684" y="2209209"/>
                        <a:ext cx="2331966" cy="29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50"/>
                            </a:solidFill>
                            <a:latin typeface="Arial" panose="020B0604020202020204" pitchFamily="34" charset="0"/>
                            <a:cs typeface="Arial" panose="020B0604020202020204" pitchFamily="34" charset="0"/>
                          </a:rPr>
                          <a:t>Seated Waist Height</a:t>
                        </a:r>
                      </a:p>
                    </xdr:txBody>
                  </xdr:sp>
                </xdr:grpSp>
              </xdr:grpSp>
              <xdr:grpSp>
                <xdr:nvGrpSpPr>
                  <xdr:cNvPr id="278" name="Group 277">
                    <a:extLst>
                      <a:ext uri="{FF2B5EF4-FFF2-40B4-BE49-F238E27FC236}">
                        <a16:creationId xmlns:a16="http://schemas.microsoft.com/office/drawing/2014/main" id="{00000000-0008-0000-0700-000016010000}"/>
                      </a:ext>
                    </a:extLst>
                  </xdr:cNvPr>
                  <xdr:cNvGrpSpPr/>
                </xdr:nvGrpSpPr>
                <xdr:grpSpPr>
                  <a:xfrm>
                    <a:off x="2133600" y="561428"/>
                    <a:ext cx="5086349" cy="3323412"/>
                    <a:chOff x="2133600" y="428078"/>
                    <a:chExt cx="5086349" cy="3323412"/>
                  </a:xfrm>
                </xdr:grpSpPr>
                <xdr:grpSp>
                  <xdr:nvGrpSpPr>
                    <xdr:cNvPr id="294" name="Group 293">
                      <a:extLst>
                        <a:ext uri="{FF2B5EF4-FFF2-40B4-BE49-F238E27FC236}">
                          <a16:creationId xmlns:a16="http://schemas.microsoft.com/office/drawing/2014/main" id="{00000000-0008-0000-0700-000026010000}"/>
                        </a:ext>
                      </a:extLst>
                    </xdr:cNvPr>
                    <xdr:cNvGrpSpPr/>
                  </xdr:nvGrpSpPr>
                  <xdr:grpSpPr>
                    <a:xfrm>
                      <a:off x="2133600" y="428078"/>
                      <a:ext cx="5086349" cy="3323412"/>
                      <a:chOff x="-644926" y="-356689"/>
                      <a:chExt cx="9108577" cy="6986587"/>
                    </a:xfrm>
                  </xdr:grpSpPr>
                  <xdr:grpSp>
                    <xdr:nvGrpSpPr>
                      <xdr:cNvPr id="299" name="Group 298">
                        <a:extLst>
                          <a:ext uri="{FF2B5EF4-FFF2-40B4-BE49-F238E27FC236}">
                            <a16:creationId xmlns:a16="http://schemas.microsoft.com/office/drawing/2014/main" id="{00000000-0008-0000-0700-00002B010000}"/>
                          </a:ext>
                        </a:extLst>
                      </xdr:cNvPr>
                      <xdr:cNvGrpSpPr/>
                    </xdr:nvGrpSpPr>
                    <xdr:grpSpPr>
                      <a:xfrm>
                        <a:off x="-644926" y="-356689"/>
                        <a:ext cx="9108577" cy="6986587"/>
                        <a:chOff x="-644926" y="-356689"/>
                        <a:chExt cx="9108577" cy="6986587"/>
                      </a:xfrm>
                    </xdr:grpSpPr>
                    <xdr:grpSp>
                      <xdr:nvGrpSpPr>
                        <xdr:cNvPr id="303" name="Group 302">
                          <a:extLst>
                            <a:ext uri="{FF2B5EF4-FFF2-40B4-BE49-F238E27FC236}">
                              <a16:creationId xmlns:a16="http://schemas.microsoft.com/office/drawing/2014/main" id="{00000000-0008-0000-0700-00002F010000}"/>
                            </a:ext>
                          </a:extLst>
                        </xdr:cNvPr>
                        <xdr:cNvGrpSpPr/>
                      </xdr:nvGrpSpPr>
                      <xdr:grpSpPr>
                        <a:xfrm>
                          <a:off x="4460473" y="4236670"/>
                          <a:ext cx="3321835" cy="2360425"/>
                          <a:chOff x="4460473" y="4236670"/>
                          <a:chExt cx="3321835" cy="2360425"/>
                        </a:xfrm>
                      </xdr:grpSpPr>
                      <xdr:cxnSp macro="">
                        <xdr:nvCxnSpPr>
                          <xdr:cNvPr id="322" name="Straight Arrow Connector 321">
                            <a:extLst>
                              <a:ext uri="{FF2B5EF4-FFF2-40B4-BE49-F238E27FC236}">
                                <a16:creationId xmlns:a16="http://schemas.microsoft.com/office/drawing/2014/main" id="{00000000-0008-0000-0700-000042010000}"/>
                              </a:ext>
                            </a:extLst>
                          </xdr:cNvPr>
                          <xdr:cNvCxnSpPr/>
                        </xdr:nvCxnSpPr>
                        <xdr:spPr>
                          <a:xfrm>
                            <a:off x="4703877" y="4553304"/>
                            <a:ext cx="356" cy="2043791"/>
                          </a:xfrm>
                          <a:prstGeom prst="straightConnector1">
                            <a:avLst/>
                          </a:prstGeom>
                          <a:ln w="38100">
                            <a:solidFill>
                              <a:srgbClr val="7030A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23" name="TextBox 78">
                            <a:extLst>
                              <a:ext uri="{FF2B5EF4-FFF2-40B4-BE49-F238E27FC236}">
                                <a16:creationId xmlns:a16="http://schemas.microsoft.com/office/drawing/2014/main" id="{00000000-0008-0000-0700-000043010000}"/>
                              </a:ext>
                            </a:extLst>
                          </xdr:cNvPr>
                          <xdr:cNvSpPr txBox="1"/>
                        </xdr:nvSpPr>
                        <xdr:spPr>
                          <a:xfrm>
                            <a:off x="4460473" y="4236670"/>
                            <a:ext cx="3321835" cy="595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Standing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Knee Height</a:t>
                            </a:r>
                          </a:p>
                        </xdr:txBody>
                      </xdr:sp>
                    </xdr:grpSp>
                    <xdr:grpSp>
                      <xdr:nvGrpSpPr>
                        <xdr:cNvPr id="304" name="Group 303">
                          <a:extLst>
                            <a:ext uri="{FF2B5EF4-FFF2-40B4-BE49-F238E27FC236}">
                              <a16:creationId xmlns:a16="http://schemas.microsoft.com/office/drawing/2014/main" id="{00000000-0008-0000-0700-000030010000}"/>
                            </a:ext>
                          </a:extLst>
                        </xdr:cNvPr>
                        <xdr:cNvGrpSpPr/>
                      </xdr:nvGrpSpPr>
                      <xdr:grpSpPr>
                        <a:xfrm>
                          <a:off x="-644926" y="2799226"/>
                          <a:ext cx="5436700" cy="3814591"/>
                          <a:chOff x="-644926" y="2799226"/>
                          <a:chExt cx="5436700" cy="3814591"/>
                        </a:xfrm>
                      </xdr:grpSpPr>
                      <xdr:cxnSp macro="">
                        <xdr:nvCxnSpPr>
                          <xdr:cNvPr id="320" name="Straight Arrow Connector 319">
                            <a:extLst>
                              <a:ext uri="{FF2B5EF4-FFF2-40B4-BE49-F238E27FC236}">
                                <a16:creationId xmlns:a16="http://schemas.microsoft.com/office/drawing/2014/main" id="{00000000-0008-0000-0700-000040010000}"/>
                              </a:ext>
                            </a:extLst>
                          </xdr:cNvPr>
                          <xdr:cNvCxnSpPr>
                            <a:cxnSpLocks/>
                          </xdr:cNvCxnSpPr>
                        </xdr:nvCxnSpPr>
                        <xdr:spPr>
                          <a:xfrm>
                            <a:off x="3745396" y="2799226"/>
                            <a:ext cx="0" cy="3814591"/>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21" name="TextBox 74">
                            <a:extLst>
                              <a:ext uri="{FF2B5EF4-FFF2-40B4-BE49-F238E27FC236}">
                                <a16:creationId xmlns:a16="http://schemas.microsoft.com/office/drawing/2014/main" id="{00000000-0008-0000-0700-000041010000}"/>
                              </a:ext>
                            </a:extLst>
                          </xdr:cNvPr>
                          <xdr:cNvSpPr txBox="1"/>
                        </xdr:nvSpPr>
                        <xdr:spPr>
                          <a:xfrm>
                            <a:off x="-644926" y="3431154"/>
                            <a:ext cx="5436700" cy="576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latin typeface="Arial" panose="020B0604020202020204" pitchFamily="34" charset="0"/>
                                <a:cs typeface="Arial" panose="020B0604020202020204" pitchFamily="34" charset="0"/>
                              </a:rPr>
                              <a:t>Standing Hip Height</a:t>
                            </a:r>
                          </a:p>
                        </xdr:txBody>
                      </xdr:sp>
                    </xdr:grpSp>
                    <xdr:grpSp>
                      <xdr:nvGrpSpPr>
                        <xdr:cNvPr id="305" name="Group 304">
                          <a:extLst>
                            <a:ext uri="{FF2B5EF4-FFF2-40B4-BE49-F238E27FC236}">
                              <a16:creationId xmlns:a16="http://schemas.microsoft.com/office/drawing/2014/main" id="{00000000-0008-0000-0700-000031010000}"/>
                            </a:ext>
                          </a:extLst>
                        </xdr:cNvPr>
                        <xdr:cNvGrpSpPr/>
                      </xdr:nvGrpSpPr>
                      <xdr:grpSpPr>
                        <a:xfrm>
                          <a:off x="-99094" y="2138937"/>
                          <a:ext cx="4065005" cy="4474575"/>
                          <a:chOff x="-99094" y="2138937"/>
                          <a:chExt cx="4065005" cy="4474575"/>
                        </a:xfrm>
                      </xdr:grpSpPr>
                      <xdr:grpSp>
                        <xdr:nvGrpSpPr>
                          <xdr:cNvPr id="316" name="Group 315">
                            <a:extLst>
                              <a:ext uri="{FF2B5EF4-FFF2-40B4-BE49-F238E27FC236}">
                                <a16:creationId xmlns:a16="http://schemas.microsoft.com/office/drawing/2014/main" id="{00000000-0008-0000-0700-00003C010000}"/>
                              </a:ext>
                            </a:extLst>
                          </xdr:cNvPr>
                          <xdr:cNvGrpSpPr/>
                        </xdr:nvGrpSpPr>
                        <xdr:grpSpPr>
                          <a:xfrm>
                            <a:off x="1627744" y="2376492"/>
                            <a:ext cx="2338167" cy="4237020"/>
                            <a:chOff x="1610816" y="2377254"/>
                            <a:chExt cx="2338167" cy="4228633"/>
                          </a:xfrm>
                        </xdr:grpSpPr>
                        <xdr:cxnSp macro="">
                          <xdr:nvCxnSpPr>
                            <xdr:cNvPr id="318" name="Straight Arrow Connector 317">
                              <a:extLst>
                                <a:ext uri="{FF2B5EF4-FFF2-40B4-BE49-F238E27FC236}">
                                  <a16:creationId xmlns:a16="http://schemas.microsoft.com/office/drawing/2014/main" id="{00000000-0008-0000-0700-00003E010000}"/>
                                </a:ext>
                              </a:extLst>
                            </xdr:cNvPr>
                            <xdr:cNvCxnSpPr>
                              <a:cxnSpLocks/>
                            </xdr:cNvCxnSpPr>
                          </xdr:nvCxnSpPr>
                          <xdr:spPr>
                            <a:xfrm>
                              <a:off x="3948983" y="2377254"/>
                              <a:ext cx="0" cy="4228633"/>
                            </a:xfrm>
                            <a:prstGeom prst="straightConnector1">
                              <a:avLst/>
                            </a:prstGeom>
                            <a:ln w="38100">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19" name="TextBox 72">
                              <a:extLst>
                                <a:ext uri="{FF2B5EF4-FFF2-40B4-BE49-F238E27FC236}">
                                  <a16:creationId xmlns:a16="http://schemas.microsoft.com/office/drawing/2014/main" id="{00000000-0008-0000-0700-00003F010000}"/>
                                </a:ext>
                              </a:extLst>
                            </xdr:cNvPr>
                            <xdr:cNvSpPr txBox="1"/>
                          </xdr:nvSpPr>
                          <xdr:spPr>
                            <a:xfrm>
                              <a:off x="1610816" y="2952011"/>
                              <a:ext cx="1469572" cy="328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panose="020B0604020202020204" pitchFamily="34" charset="0"/>
                                  <a:ea typeface="+mn-ea"/>
                                  <a:cs typeface="Arial" panose="020B0604020202020204" pitchFamily="34" charset="0"/>
                                </a:rPr>
                                <a:t> </a:t>
                              </a:r>
                              <a:endParaRPr lang="en-CA" sz="1400" b="1">
                                <a:solidFill>
                                  <a:srgbClr val="00B0F0"/>
                                </a:solidFill>
                                <a:latin typeface="Arial" panose="020B0604020202020204" pitchFamily="34" charset="0"/>
                                <a:cs typeface="Arial" panose="020B0604020202020204" pitchFamily="34" charset="0"/>
                              </a:endParaRPr>
                            </a:p>
                          </xdr:txBody>
                        </xdr:sp>
                      </xdr:grpSp>
                      <xdr:sp macro="" textlink="">
                        <xdr:nvSpPr>
                          <xdr:cNvPr id="317" name="TextBox 70">
                            <a:extLst>
                              <a:ext uri="{FF2B5EF4-FFF2-40B4-BE49-F238E27FC236}">
                                <a16:creationId xmlns:a16="http://schemas.microsoft.com/office/drawing/2014/main" id="{00000000-0008-0000-0700-00003D010000}"/>
                              </a:ext>
                            </a:extLst>
                          </xdr:cNvPr>
                          <xdr:cNvSpPr txBox="1"/>
                        </xdr:nvSpPr>
                        <xdr:spPr>
                          <a:xfrm>
                            <a:off x="-99094" y="2138937"/>
                            <a:ext cx="3923620" cy="69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latin typeface="Arial" panose="020B0604020202020204" pitchFamily="34" charset="0"/>
                                <a:cs typeface="Arial" panose="020B0604020202020204" pitchFamily="34" charset="0"/>
                              </a:rPr>
                              <a:t>Standing ElbowHeight</a:t>
                            </a:r>
                          </a:p>
                        </xdr:txBody>
                      </xdr:sp>
                    </xdr:grpSp>
                    <xdr:grpSp>
                      <xdr:nvGrpSpPr>
                        <xdr:cNvPr id="306" name="Group 305">
                          <a:extLst>
                            <a:ext uri="{FF2B5EF4-FFF2-40B4-BE49-F238E27FC236}">
                              <a16:creationId xmlns:a16="http://schemas.microsoft.com/office/drawing/2014/main" id="{00000000-0008-0000-0700-000032010000}"/>
                            </a:ext>
                          </a:extLst>
                        </xdr:cNvPr>
                        <xdr:cNvGrpSpPr/>
                      </xdr:nvGrpSpPr>
                      <xdr:grpSpPr>
                        <a:xfrm>
                          <a:off x="207937" y="441556"/>
                          <a:ext cx="3942993" cy="6152654"/>
                          <a:chOff x="207937" y="436284"/>
                          <a:chExt cx="3942994" cy="6280887"/>
                        </a:xfrm>
                      </xdr:grpSpPr>
                      <xdr:grpSp>
                        <xdr:nvGrpSpPr>
                          <xdr:cNvPr id="312" name="Group 311">
                            <a:extLst>
                              <a:ext uri="{FF2B5EF4-FFF2-40B4-BE49-F238E27FC236}">
                                <a16:creationId xmlns:a16="http://schemas.microsoft.com/office/drawing/2014/main" id="{00000000-0008-0000-0700-000038010000}"/>
                              </a:ext>
                            </a:extLst>
                          </xdr:cNvPr>
                          <xdr:cNvGrpSpPr/>
                        </xdr:nvGrpSpPr>
                        <xdr:grpSpPr>
                          <a:xfrm>
                            <a:off x="1261409" y="567099"/>
                            <a:ext cx="2889522" cy="6150072"/>
                            <a:chOff x="1247632" y="567458"/>
                            <a:chExt cx="2889522" cy="6132764"/>
                          </a:xfrm>
                        </xdr:grpSpPr>
                        <xdr:cxnSp macro="">
                          <xdr:nvCxnSpPr>
                            <xdr:cNvPr id="314" name="Straight Arrow Connector 313">
                              <a:extLst>
                                <a:ext uri="{FF2B5EF4-FFF2-40B4-BE49-F238E27FC236}">
                                  <a16:creationId xmlns:a16="http://schemas.microsoft.com/office/drawing/2014/main" id="{00000000-0008-0000-0700-00003A010000}"/>
                                </a:ext>
                              </a:extLst>
                            </xdr:cNvPr>
                            <xdr:cNvCxnSpPr>
                              <a:cxnSpLocks/>
                            </xdr:cNvCxnSpPr>
                          </xdr:nvCxnSpPr>
                          <xdr:spPr>
                            <a:xfrm flipH="1">
                              <a:off x="4137154" y="567458"/>
                              <a:ext cx="0" cy="6132764"/>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15" name="TextBox 68">
                              <a:extLst>
                                <a:ext uri="{FF2B5EF4-FFF2-40B4-BE49-F238E27FC236}">
                                  <a16:creationId xmlns:a16="http://schemas.microsoft.com/office/drawing/2014/main" id="{00000000-0008-0000-0700-00003B010000}"/>
                                </a:ext>
                              </a:extLst>
                            </xdr:cNvPr>
                            <xdr:cNvSpPr txBox="1"/>
                          </xdr:nvSpPr>
                          <xdr:spPr>
                            <a:xfrm>
                              <a:off x="1247632" y="694515"/>
                              <a:ext cx="1469572" cy="332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 </a:t>
                              </a:r>
                              <a:endParaRPr lang="en-US" sz="1400" b="1">
                                <a:solidFill>
                                  <a:schemeClr val="accent2"/>
                                </a:solidFill>
                                <a:latin typeface="Arial" panose="020B0604020202020204" pitchFamily="34" charset="0"/>
                                <a:cs typeface="Arial" panose="020B0604020202020204" pitchFamily="34" charset="0"/>
                              </a:endParaRPr>
                            </a:p>
                          </xdr:txBody>
                        </xdr:sp>
                      </xdr:grpSp>
                      <xdr:sp macro="" textlink="">
                        <xdr:nvSpPr>
                          <xdr:cNvPr id="313" name="TextBox 66">
                            <a:extLst>
                              <a:ext uri="{FF2B5EF4-FFF2-40B4-BE49-F238E27FC236}">
                                <a16:creationId xmlns:a16="http://schemas.microsoft.com/office/drawing/2014/main" id="{00000000-0008-0000-0700-000039010000}"/>
                              </a:ext>
                            </a:extLst>
                          </xdr:cNvPr>
                          <xdr:cNvSpPr txBox="1"/>
                        </xdr:nvSpPr>
                        <xdr:spPr>
                          <a:xfrm>
                            <a:off x="207937" y="436284"/>
                            <a:ext cx="3694511" cy="938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Standing Shoulder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Height</a:t>
                            </a:r>
                          </a:p>
                        </xdr:txBody>
                      </xdr:sp>
                    </xdr:grpSp>
                    <xdr:grpSp>
                      <xdr:nvGrpSpPr>
                        <xdr:cNvPr id="307" name="Group 306">
                          <a:extLst>
                            <a:ext uri="{FF2B5EF4-FFF2-40B4-BE49-F238E27FC236}">
                              <a16:creationId xmlns:a16="http://schemas.microsoft.com/office/drawing/2014/main" id="{00000000-0008-0000-0700-000033010000}"/>
                            </a:ext>
                          </a:extLst>
                        </xdr:cNvPr>
                        <xdr:cNvGrpSpPr/>
                      </xdr:nvGrpSpPr>
                      <xdr:grpSpPr>
                        <a:xfrm>
                          <a:off x="1440008" y="-356689"/>
                          <a:ext cx="7023643" cy="6986587"/>
                          <a:chOff x="1440008" y="-356689"/>
                          <a:chExt cx="7023645" cy="6986587"/>
                        </a:xfrm>
                      </xdr:grpSpPr>
                      <xdr:grpSp>
                        <xdr:nvGrpSpPr>
                          <xdr:cNvPr id="308" name="Group 307">
                            <a:extLst>
                              <a:ext uri="{FF2B5EF4-FFF2-40B4-BE49-F238E27FC236}">
                                <a16:creationId xmlns:a16="http://schemas.microsoft.com/office/drawing/2014/main" id="{00000000-0008-0000-0700-000034010000}"/>
                              </a:ext>
                            </a:extLst>
                          </xdr:cNvPr>
                          <xdr:cNvGrpSpPr/>
                        </xdr:nvGrpSpPr>
                        <xdr:grpSpPr>
                          <a:xfrm>
                            <a:off x="1440008" y="-136535"/>
                            <a:ext cx="2930350" cy="6766433"/>
                            <a:chOff x="1424281" y="-134820"/>
                            <a:chExt cx="2930350" cy="6747400"/>
                          </a:xfrm>
                        </xdr:grpSpPr>
                        <xdr:cxnSp macro="">
                          <xdr:nvCxnSpPr>
                            <xdr:cNvPr id="310" name="Straight Arrow Connector 309">
                              <a:extLst>
                                <a:ext uri="{FF2B5EF4-FFF2-40B4-BE49-F238E27FC236}">
                                  <a16:creationId xmlns:a16="http://schemas.microsoft.com/office/drawing/2014/main" id="{00000000-0008-0000-0700-000036010000}"/>
                                </a:ext>
                              </a:extLst>
                            </xdr:cNvPr>
                            <xdr:cNvCxnSpPr>
                              <a:cxnSpLocks/>
                            </xdr:cNvCxnSpPr>
                          </xdr:nvCxnSpPr>
                          <xdr:spPr>
                            <a:xfrm>
                              <a:off x="4354631" y="-134820"/>
                              <a:ext cx="0" cy="6747400"/>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11" name="TextBox 62">
                              <a:extLst>
                                <a:ext uri="{FF2B5EF4-FFF2-40B4-BE49-F238E27FC236}">
                                  <a16:creationId xmlns:a16="http://schemas.microsoft.com/office/drawing/2014/main" id="{00000000-0008-0000-0700-000037010000}"/>
                                </a:ext>
                              </a:extLst>
                            </xdr:cNvPr>
                            <xdr:cNvSpPr txBox="1"/>
                          </xdr:nvSpPr>
                          <xdr:spPr>
                            <a:xfrm>
                              <a:off x="1424281" y="626539"/>
                              <a:ext cx="1469572" cy="332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 </a:t>
                              </a:r>
                              <a:endParaRPr lang="en-US" sz="1400" b="1">
                                <a:solidFill>
                                  <a:schemeClr val="accent2"/>
                                </a:solidFill>
                                <a:latin typeface="Arial" panose="020B0604020202020204" pitchFamily="34" charset="0"/>
                                <a:cs typeface="Arial" panose="020B0604020202020204" pitchFamily="34" charset="0"/>
                              </a:endParaRPr>
                            </a:p>
                          </xdr:txBody>
                        </xdr:sp>
                      </xdr:grpSp>
                      <xdr:sp macro="" textlink="">
                        <xdr:nvSpPr>
                          <xdr:cNvPr id="309" name="TextBox 60">
                            <a:extLst>
                              <a:ext uri="{FF2B5EF4-FFF2-40B4-BE49-F238E27FC236}">
                                <a16:creationId xmlns:a16="http://schemas.microsoft.com/office/drawing/2014/main" id="{00000000-0008-0000-0700-000035010000}"/>
                              </a:ext>
                            </a:extLst>
                          </xdr:cNvPr>
                          <xdr:cNvSpPr txBox="1"/>
                        </xdr:nvSpPr>
                        <xdr:spPr>
                          <a:xfrm>
                            <a:off x="4014485" y="-356689"/>
                            <a:ext cx="4449168" cy="915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ED7D31"/>
                                </a:solidFill>
                                <a:latin typeface="Arial" panose="020B0604020202020204" pitchFamily="34" charset="0"/>
                                <a:cs typeface="Arial" panose="020B0604020202020204" pitchFamily="34" charset="0"/>
                              </a:rPr>
                              <a:t>Standing</a:t>
                            </a:r>
                            <a:r>
                              <a:rPr lang="en-US" sz="1400" b="1" i="0" u="none" strike="noStrike">
                                <a:solidFill>
                                  <a:schemeClr val="accent2"/>
                                </a:solidFill>
                                <a:latin typeface="Arial" panose="020B0604020202020204" pitchFamily="34" charset="0"/>
                                <a:cs typeface="Arial" panose="020B0604020202020204" pitchFamily="34" charset="0"/>
                              </a:rPr>
                              <a:t> Eye Height</a:t>
                            </a:r>
                          </a:p>
                        </xdr:txBody>
                      </xdr:sp>
                    </xdr:grpSp>
                  </xdr:grpSp>
                  <xdr:grpSp>
                    <xdr:nvGrpSpPr>
                      <xdr:cNvPr id="300" name="Group 299">
                        <a:extLst>
                          <a:ext uri="{FF2B5EF4-FFF2-40B4-BE49-F238E27FC236}">
                            <a16:creationId xmlns:a16="http://schemas.microsoft.com/office/drawing/2014/main" id="{00000000-0008-0000-0700-00002C010000}"/>
                          </a:ext>
                        </a:extLst>
                      </xdr:cNvPr>
                      <xdr:cNvGrpSpPr/>
                    </xdr:nvGrpSpPr>
                    <xdr:grpSpPr>
                      <a:xfrm>
                        <a:off x="4613817" y="811410"/>
                        <a:ext cx="3255531" cy="5818488"/>
                        <a:chOff x="4613817" y="811410"/>
                        <a:chExt cx="3255531" cy="5818488"/>
                      </a:xfrm>
                    </xdr:grpSpPr>
                    <xdr:cxnSp macro="">
                      <xdr:nvCxnSpPr>
                        <xdr:cNvPr id="301" name="Straight Arrow Connector 300">
                          <a:extLst>
                            <a:ext uri="{FF2B5EF4-FFF2-40B4-BE49-F238E27FC236}">
                              <a16:creationId xmlns:a16="http://schemas.microsoft.com/office/drawing/2014/main" id="{00000000-0008-0000-0700-00002D010000}"/>
                            </a:ext>
                          </a:extLst>
                        </xdr:cNvPr>
                        <xdr:cNvCxnSpPr>
                          <a:cxnSpLocks/>
                        </xdr:cNvCxnSpPr>
                      </xdr:nvCxnSpPr>
                      <xdr:spPr>
                        <a:xfrm>
                          <a:off x="5056434" y="1239141"/>
                          <a:ext cx="0" cy="5390757"/>
                        </a:xfrm>
                        <a:prstGeom prst="straightConnector1">
                          <a:avLst/>
                        </a:prstGeom>
                        <a:ln w="38100">
                          <a:solidFill>
                            <a:srgbClr val="86988D"/>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02" name="TextBox 50">
                          <a:extLst>
                            <a:ext uri="{FF2B5EF4-FFF2-40B4-BE49-F238E27FC236}">
                              <a16:creationId xmlns:a16="http://schemas.microsoft.com/office/drawing/2014/main" id="{00000000-0008-0000-0700-00002E010000}"/>
                            </a:ext>
                          </a:extLst>
                        </xdr:cNvPr>
                        <xdr:cNvSpPr txBox="1"/>
                      </xdr:nvSpPr>
                      <xdr:spPr>
                        <a:xfrm>
                          <a:off x="4613817" y="811410"/>
                          <a:ext cx="3255531" cy="1170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86988D"/>
                              </a:solidFill>
                              <a:latin typeface="Arial" panose="020B0604020202020204" pitchFamily="34" charset="0"/>
                              <a:cs typeface="Arial" panose="020B0604020202020204" pitchFamily="34" charset="0"/>
                            </a:rPr>
                            <a:t>Standing Chest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86988D"/>
                              </a:solidFill>
                              <a:latin typeface="Arial" panose="020B0604020202020204" pitchFamily="34" charset="0"/>
                              <a:cs typeface="Arial" panose="020B0604020202020204" pitchFamily="34" charset="0"/>
                            </a:rPr>
                            <a:t>Height</a:t>
                          </a:r>
                        </a:p>
                      </xdr:txBody>
                    </xdr:sp>
                  </xdr:grpSp>
                </xdr:grpSp>
                <xdr:grpSp>
                  <xdr:nvGrpSpPr>
                    <xdr:cNvPr id="295" name="Group 294">
                      <a:extLst>
                        <a:ext uri="{FF2B5EF4-FFF2-40B4-BE49-F238E27FC236}">
                          <a16:creationId xmlns:a16="http://schemas.microsoft.com/office/drawing/2014/main" id="{00000000-0008-0000-0700-000027010000}"/>
                        </a:ext>
                      </a:extLst>
                    </xdr:cNvPr>
                    <xdr:cNvGrpSpPr/>
                  </xdr:nvGrpSpPr>
                  <xdr:grpSpPr>
                    <a:xfrm>
                      <a:off x="3056937" y="712531"/>
                      <a:ext cx="1014808" cy="1262509"/>
                      <a:chOff x="12395376" y="671007"/>
                      <a:chExt cx="1817306" cy="2654088"/>
                    </a:xfrm>
                  </xdr:grpSpPr>
                  <xdr:sp macro="" textlink="$O$9">
                    <xdr:nvSpPr>
                      <xdr:cNvPr id="296" name="TextBox 295">
                        <a:extLst>
                          <a:ext uri="{FF2B5EF4-FFF2-40B4-BE49-F238E27FC236}">
                            <a16:creationId xmlns:a16="http://schemas.microsoft.com/office/drawing/2014/main" id="{00000000-0008-0000-0700-000028010000}"/>
                          </a:ext>
                        </a:extLst>
                      </xdr:cNvPr>
                      <xdr:cNvSpPr txBox="1"/>
                    </xdr:nvSpPr>
                    <xdr:spPr>
                      <a:xfrm>
                        <a:off x="12758555" y="2996428"/>
                        <a:ext cx="1454127" cy="32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4538169-C3EA-40D4-8866-DDA9D91DE6AC}"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00B0F0"/>
                          </a:solidFill>
                          <a:latin typeface="Arial" panose="020B0604020202020204" pitchFamily="34" charset="0"/>
                          <a:cs typeface="Arial" panose="020B0604020202020204" pitchFamily="34" charset="0"/>
                        </a:endParaRPr>
                      </a:p>
                    </xdr:txBody>
                  </xdr:sp>
                  <xdr:sp macro="" textlink="$N$9">
                    <xdr:nvSpPr>
                      <xdr:cNvPr id="297" name="TextBox 296">
                        <a:extLst>
                          <a:ext uri="{FF2B5EF4-FFF2-40B4-BE49-F238E27FC236}">
                            <a16:creationId xmlns:a16="http://schemas.microsoft.com/office/drawing/2014/main" id="{00000000-0008-0000-0700-000029010000}"/>
                          </a:ext>
                        </a:extLst>
                      </xdr:cNvPr>
                      <xdr:cNvSpPr txBox="1"/>
                    </xdr:nvSpPr>
                    <xdr:spPr>
                      <a:xfrm>
                        <a:off x="12395376" y="738548"/>
                        <a:ext cx="1453344" cy="326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N$9">
                    <xdr:nvSpPr>
                      <xdr:cNvPr id="298" name="TextBox 297">
                        <a:extLst>
                          <a:ext uri="{FF2B5EF4-FFF2-40B4-BE49-F238E27FC236}">
                            <a16:creationId xmlns:a16="http://schemas.microsoft.com/office/drawing/2014/main" id="{00000000-0008-0000-0700-00002A010000}"/>
                          </a:ext>
                        </a:extLst>
                      </xdr:cNvPr>
                      <xdr:cNvSpPr txBox="1"/>
                    </xdr:nvSpPr>
                    <xdr:spPr>
                      <a:xfrm>
                        <a:off x="12572020" y="671007"/>
                        <a:ext cx="1453344" cy="33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grpSp>
              </xdr:grpSp>
              <xdr:grpSp>
                <xdr:nvGrpSpPr>
                  <xdr:cNvPr id="279" name="Group 278">
                    <a:extLst>
                      <a:ext uri="{FF2B5EF4-FFF2-40B4-BE49-F238E27FC236}">
                        <a16:creationId xmlns:a16="http://schemas.microsoft.com/office/drawing/2014/main" id="{00000000-0008-0000-0700-000017010000}"/>
                      </a:ext>
                    </a:extLst>
                  </xdr:cNvPr>
                  <xdr:cNvGrpSpPr/>
                </xdr:nvGrpSpPr>
                <xdr:grpSpPr>
                  <a:xfrm>
                    <a:off x="6378219" y="774792"/>
                    <a:ext cx="5489964" cy="3202107"/>
                    <a:chOff x="6892569" y="660492"/>
                    <a:chExt cx="5489964" cy="3202107"/>
                  </a:xfrm>
                </xdr:grpSpPr>
                <xdr:sp macro="" textlink="">
                  <xdr:nvSpPr>
                    <xdr:cNvPr id="280" name="TextBox 279">
                      <a:extLst>
                        <a:ext uri="{FF2B5EF4-FFF2-40B4-BE49-F238E27FC236}">
                          <a16:creationId xmlns:a16="http://schemas.microsoft.com/office/drawing/2014/main" id="{00000000-0008-0000-0700-000018010000}"/>
                        </a:ext>
                      </a:extLst>
                    </xdr:cNvPr>
                    <xdr:cNvSpPr txBox="1"/>
                  </xdr:nvSpPr>
                  <xdr:spPr>
                    <a:xfrm>
                      <a:off x="9963263" y="1157043"/>
                      <a:ext cx="2419270" cy="524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effectLst/>
                          <a:latin typeface="Arial" panose="020B0604020202020204" pitchFamily="34" charset="0"/>
                          <a:ea typeface="+mn-ea"/>
                          <a:cs typeface="Arial" panose="020B0604020202020204" pitchFamily="34" charset="0"/>
                        </a:rPr>
                        <a:t>Forearm</a:t>
                      </a:r>
                      <a:r>
                        <a:rPr lang="en-US" sz="1400" b="1" i="0" u="none" strike="noStrike" baseline="0">
                          <a:solidFill>
                            <a:srgbClr val="002060"/>
                          </a:solidFill>
                          <a:effectLst/>
                          <a:latin typeface="Arial" panose="020B0604020202020204" pitchFamily="34" charset="0"/>
                          <a:ea typeface="+mn-ea"/>
                          <a:cs typeface="Arial" panose="020B0604020202020204" pitchFamily="34" charset="0"/>
                        </a:rPr>
                        <a:t> - Hand</a:t>
                      </a:r>
                      <a:r>
                        <a:rPr lang="en-US" sz="1400" b="1" i="0" u="none" strike="noStrike">
                          <a:solidFill>
                            <a:srgbClr val="002060"/>
                          </a:solidFill>
                          <a:effectLst/>
                          <a:latin typeface="Arial" panose="020B0604020202020204" pitchFamily="34" charset="0"/>
                          <a:ea typeface="+mn-ea"/>
                          <a:cs typeface="Arial" panose="020B0604020202020204" pitchFamily="34" charset="0"/>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effectLst/>
                          <a:latin typeface="Arial" panose="020B0604020202020204" pitchFamily="34" charset="0"/>
                          <a:ea typeface="+mn-ea"/>
                          <a:cs typeface="Arial" panose="020B0604020202020204" pitchFamily="34" charset="0"/>
                        </a:rPr>
                        <a:t>Length</a:t>
                      </a:r>
                    </a:p>
                  </xdr:txBody>
                </xdr:sp>
                <xdr:grpSp>
                  <xdr:nvGrpSpPr>
                    <xdr:cNvPr id="281" name="Group 280">
                      <a:extLst>
                        <a:ext uri="{FF2B5EF4-FFF2-40B4-BE49-F238E27FC236}">
                          <a16:creationId xmlns:a16="http://schemas.microsoft.com/office/drawing/2014/main" id="{00000000-0008-0000-0700-000019010000}"/>
                        </a:ext>
                      </a:extLst>
                    </xdr:cNvPr>
                    <xdr:cNvGrpSpPr/>
                  </xdr:nvGrpSpPr>
                  <xdr:grpSpPr>
                    <a:xfrm>
                      <a:off x="6892569" y="792855"/>
                      <a:ext cx="3642887" cy="3069744"/>
                      <a:chOff x="6930669" y="545205"/>
                      <a:chExt cx="3642887" cy="3069744"/>
                    </a:xfrm>
                  </xdr:grpSpPr>
                  <xdr:sp macro="" textlink="">
                    <xdr:nvSpPr>
                      <xdr:cNvPr id="286" name="TextBox 285">
                        <a:extLst>
                          <a:ext uri="{FF2B5EF4-FFF2-40B4-BE49-F238E27FC236}">
                            <a16:creationId xmlns:a16="http://schemas.microsoft.com/office/drawing/2014/main" id="{00000000-0008-0000-0700-00001E010000}"/>
                          </a:ext>
                        </a:extLst>
                      </xdr:cNvPr>
                      <xdr:cNvSpPr txBox="1"/>
                    </xdr:nvSpPr>
                    <xdr:spPr>
                      <a:xfrm>
                        <a:off x="6930669" y="545205"/>
                        <a:ext cx="1624501" cy="543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effectLst/>
                            <a:latin typeface="Arial" panose="020B0604020202020204" pitchFamily="34" charset="0"/>
                            <a:ea typeface="+mn-ea"/>
                            <a:cs typeface="Arial" panose="020B0604020202020204" pitchFamily="34" charset="0"/>
                          </a:rPr>
                          <a:t>Shoulder - Elbow Length</a:t>
                        </a:r>
                      </a:p>
                    </xdr:txBody>
                  </xdr:sp>
                  <xdr:grpSp>
                    <xdr:nvGrpSpPr>
                      <xdr:cNvPr id="287" name="Group 286">
                        <a:extLst>
                          <a:ext uri="{FF2B5EF4-FFF2-40B4-BE49-F238E27FC236}">
                            <a16:creationId xmlns:a16="http://schemas.microsoft.com/office/drawing/2014/main" id="{00000000-0008-0000-0700-00001F010000}"/>
                          </a:ext>
                        </a:extLst>
                      </xdr:cNvPr>
                      <xdr:cNvGrpSpPr/>
                    </xdr:nvGrpSpPr>
                    <xdr:grpSpPr>
                      <a:xfrm>
                        <a:off x="8586319" y="791309"/>
                        <a:ext cx="1987237" cy="2823640"/>
                        <a:chOff x="5463619" y="2423309"/>
                        <a:chExt cx="1987237" cy="2823640"/>
                      </a:xfrm>
                    </xdr:grpSpPr>
                    <xdr:cxnSp macro="">
                      <xdr:nvCxnSpPr>
                        <xdr:cNvPr id="289" name="Straight Arrow Connector 288">
                          <a:extLst>
                            <a:ext uri="{FF2B5EF4-FFF2-40B4-BE49-F238E27FC236}">
                              <a16:creationId xmlns:a16="http://schemas.microsoft.com/office/drawing/2014/main" id="{00000000-0008-0000-0700-000021010000}"/>
                            </a:ext>
                          </a:extLst>
                        </xdr:cNvPr>
                        <xdr:cNvCxnSpPr>
                          <a:cxnSpLocks/>
                        </xdr:cNvCxnSpPr>
                      </xdr:nvCxnSpPr>
                      <xdr:spPr>
                        <a:xfrm>
                          <a:off x="5734396" y="3114012"/>
                          <a:ext cx="0" cy="2132937"/>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90" name="Straight Arrow Connector 289">
                          <a:extLst>
                            <a:ext uri="{FF2B5EF4-FFF2-40B4-BE49-F238E27FC236}">
                              <a16:creationId xmlns:a16="http://schemas.microsoft.com/office/drawing/2014/main" id="{00000000-0008-0000-0700-000022010000}"/>
                            </a:ext>
                          </a:extLst>
                        </xdr:cNvPr>
                        <xdr:cNvCxnSpPr/>
                      </xdr:nvCxnSpPr>
                      <xdr:spPr>
                        <a:xfrm flipH="1">
                          <a:off x="5472799" y="2890456"/>
                          <a:ext cx="1978057" cy="0"/>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91" name="Straight Arrow Connector 290">
                          <a:extLst>
                            <a:ext uri="{FF2B5EF4-FFF2-40B4-BE49-F238E27FC236}">
                              <a16:creationId xmlns:a16="http://schemas.microsoft.com/office/drawing/2014/main" id="{00000000-0008-0000-0700-000023010000}"/>
                            </a:ext>
                          </a:extLst>
                        </xdr:cNvPr>
                        <xdr:cNvCxnSpPr/>
                      </xdr:nvCxnSpPr>
                      <xdr:spPr>
                        <a:xfrm flipH="1">
                          <a:off x="5463619" y="2697900"/>
                          <a:ext cx="684000" cy="0"/>
                        </a:xfrm>
                        <a:prstGeom prst="straightConnector1">
                          <a:avLst/>
                        </a:prstGeom>
                        <a:ln w="38100">
                          <a:solidFill>
                            <a:schemeClr val="accent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92" name="Straight Arrow Connector 291">
                          <a:extLst>
                            <a:ext uri="{FF2B5EF4-FFF2-40B4-BE49-F238E27FC236}">
                              <a16:creationId xmlns:a16="http://schemas.microsoft.com/office/drawing/2014/main" id="{00000000-0008-0000-0700-000024010000}"/>
                            </a:ext>
                          </a:extLst>
                        </xdr:cNvPr>
                        <xdr:cNvCxnSpPr/>
                      </xdr:nvCxnSpPr>
                      <xdr:spPr>
                        <a:xfrm flipH="1" flipV="1">
                          <a:off x="6184011" y="2423309"/>
                          <a:ext cx="1056158" cy="0"/>
                        </a:xfrm>
                        <a:prstGeom prst="straightConnector1">
                          <a:avLst/>
                        </a:prstGeom>
                        <a:ln w="38100">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93" name="Straight Arrow Connector 292">
                          <a:extLst>
                            <a:ext uri="{FF2B5EF4-FFF2-40B4-BE49-F238E27FC236}">
                              <a16:creationId xmlns:a16="http://schemas.microsoft.com/office/drawing/2014/main" id="{00000000-0008-0000-0700-000025010000}"/>
                            </a:ext>
                          </a:extLst>
                        </xdr:cNvPr>
                        <xdr:cNvCxnSpPr/>
                      </xdr:nvCxnSpPr>
                      <xdr:spPr>
                        <a:xfrm flipH="1">
                          <a:off x="6152712" y="2682414"/>
                          <a:ext cx="1284975" cy="0"/>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288" name="TextBox 287">
                        <a:extLst>
                          <a:ext uri="{FF2B5EF4-FFF2-40B4-BE49-F238E27FC236}">
                            <a16:creationId xmlns:a16="http://schemas.microsoft.com/office/drawing/2014/main" id="{00000000-0008-0000-0700-000020010000}"/>
                          </a:ext>
                        </a:extLst>
                      </xdr:cNvPr>
                      <xdr:cNvSpPr txBox="1"/>
                    </xdr:nvSpPr>
                    <xdr:spPr>
                      <a:xfrm>
                        <a:off x="7235306" y="1147029"/>
                        <a:ext cx="1596743" cy="271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effectLst/>
                            <a:latin typeface="Arial" panose="020B0604020202020204" pitchFamily="34" charset="0"/>
                            <a:ea typeface="+mn-ea"/>
                            <a:cs typeface="Arial" panose="020B0604020202020204" pitchFamily="34" charset="0"/>
                          </a:rPr>
                          <a:t>Arm Length</a:t>
                        </a:r>
                      </a:p>
                    </xdr:txBody>
                  </xdr:sp>
                </xdr:grpSp>
                <xdr:grpSp>
                  <xdr:nvGrpSpPr>
                    <xdr:cNvPr id="282" name="Group 281">
                      <a:extLst>
                        <a:ext uri="{FF2B5EF4-FFF2-40B4-BE49-F238E27FC236}">
                          <a16:creationId xmlns:a16="http://schemas.microsoft.com/office/drawing/2014/main" id="{00000000-0008-0000-0700-00001A010000}"/>
                        </a:ext>
                      </a:extLst>
                    </xdr:cNvPr>
                    <xdr:cNvGrpSpPr/>
                  </xdr:nvGrpSpPr>
                  <xdr:grpSpPr>
                    <a:xfrm>
                      <a:off x="8798737" y="1951640"/>
                      <a:ext cx="2193113" cy="530891"/>
                      <a:chOff x="14335142" y="3513196"/>
                      <a:chExt cx="3866251" cy="1100754"/>
                    </a:xfrm>
                  </xdr:grpSpPr>
                  <xdr:sp macro="" textlink="$N$6">
                    <xdr:nvSpPr>
                      <xdr:cNvPr id="284" name="TextBox 283">
                        <a:extLst>
                          <a:ext uri="{FF2B5EF4-FFF2-40B4-BE49-F238E27FC236}">
                            <a16:creationId xmlns:a16="http://schemas.microsoft.com/office/drawing/2014/main" id="{00000000-0008-0000-0700-00001C010000}"/>
                          </a:ext>
                        </a:extLst>
                      </xdr:cNvPr>
                      <xdr:cNvSpPr txBox="1"/>
                    </xdr:nvSpPr>
                    <xdr:spPr>
                      <a:xfrm>
                        <a:off x="14774629" y="4097147"/>
                        <a:ext cx="1415982" cy="516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D2BDAC-D682-411A-9094-35B882F04B86}" type="TxLink">
                          <a:rPr lang="en-US" sz="1400" b="1" i="0" u="none" strike="noStrike">
                            <a:solidFill>
                              <a:schemeClr val="accent2"/>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chemeClr val="accent2"/>
                          </a:solidFill>
                          <a:latin typeface="Arial" panose="020B0604020202020204" pitchFamily="34" charset="0"/>
                          <a:cs typeface="Arial" panose="020B0604020202020204" pitchFamily="34" charset="0"/>
                        </a:endParaRPr>
                      </a:p>
                    </xdr:txBody>
                  </xdr:sp>
                  <xdr:sp macro="" textlink="">
                    <xdr:nvSpPr>
                      <xdr:cNvPr id="285" name="TextBox 284">
                        <a:extLst>
                          <a:ext uri="{FF2B5EF4-FFF2-40B4-BE49-F238E27FC236}">
                            <a16:creationId xmlns:a16="http://schemas.microsoft.com/office/drawing/2014/main" id="{00000000-0008-0000-0700-00001D010000}"/>
                          </a:ext>
                        </a:extLst>
                      </xdr:cNvPr>
                      <xdr:cNvSpPr txBox="1"/>
                    </xdr:nvSpPr>
                    <xdr:spPr>
                      <a:xfrm>
                        <a:off x="14335142" y="3513196"/>
                        <a:ext cx="3866251" cy="100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50"/>
                            </a:solidFill>
                            <a:latin typeface="Arial" panose="020B0604020202020204" pitchFamily="34" charset="0"/>
                            <a:cs typeface="Arial" panose="020B0604020202020204" pitchFamily="34" charset="0"/>
                          </a:rPr>
                          <a:t>Standing Waist Height</a:t>
                        </a:r>
                      </a:p>
                    </xdr:txBody>
                  </xdr:sp>
                </xdr:grpSp>
                <xdr:sp macro="" textlink="">
                  <xdr:nvSpPr>
                    <xdr:cNvPr id="283" name="TextBox 282">
                      <a:extLst>
                        <a:ext uri="{FF2B5EF4-FFF2-40B4-BE49-F238E27FC236}">
                          <a16:creationId xmlns:a16="http://schemas.microsoft.com/office/drawing/2014/main" id="{00000000-0008-0000-0700-00001B010000}"/>
                        </a:ext>
                      </a:extLst>
                    </xdr:cNvPr>
                    <xdr:cNvSpPr txBox="1"/>
                  </xdr:nvSpPr>
                  <xdr:spPr>
                    <a:xfrm>
                      <a:off x="9431461" y="660492"/>
                      <a:ext cx="2382078" cy="430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FF0000"/>
                          </a:solidFill>
                          <a:effectLst/>
                          <a:latin typeface="Arial" panose="020B0604020202020204" pitchFamily="34" charset="0"/>
                          <a:ea typeface="+mn-ea"/>
                          <a:cs typeface="Arial" panose="020B0604020202020204" pitchFamily="34" charset="0"/>
                        </a:rPr>
                        <a:t>Forearm - Center of Grip</a:t>
                      </a:r>
                    </a:p>
                  </xdr:txBody>
                </xdr:sp>
              </xdr:grpSp>
            </xdr:grpSp>
            <xdr:grpSp>
              <xdr:nvGrpSpPr>
                <xdr:cNvPr id="242" name="Group 241">
                  <a:extLst>
                    <a:ext uri="{FF2B5EF4-FFF2-40B4-BE49-F238E27FC236}">
                      <a16:creationId xmlns:a16="http://schemas.microsoft.com/office/drawing/2014/main" id="{00000000-0008-0000-0700-0000F2000000}"/>
                    </a:ext>
                  </a:extLst>
                </xdr:cNvPr>
                <xdr:cNvGrpSpPr/>
              </xdr:nvGrpSpPr>
              <xdr:grpSpPr>
                <a:xfrm>
                  <a:off x="2495550" y="4381500"/>
                  <a:ext cx="10180135" cy="3490305"/>
                  <a:chOff x="2495550" y="4381500"/>
                  <a:chExt cx="10180135" cy="3490305"/>
                </a:xfrm>
              </xdr:grpSpPr>
              <xdr:grpSp>
                <xdr:nvGrpSpPr>
                  <xdr:cNvPr id="243" name="Group 242">
                    <a:extLst>
                      <a:ext uri="{FF2B5EF4-FFF2-40B4-BE49-F238E27FC236}">
                        <a16:creationId xmlns:a16="http://schemas.microsoft.com/office/drawing/2014/main" id="{00000000-0008-0000-0700-0000F3000000}"/>
                      </a:ext>
                    </a:extLst>
                  </xdr:cNvPr>
                  <xdr:cNvGrpSpPr/>
                </xdr:nvGrpSpPr>
                <xdr:grpSpPr>
                  <a:xfrm>
                    <a:off x="9341525" y="4592273"/>
                    <a:ext cx="3334160" cy="2974001"/>
                    <a:chOff x="11113175" y="4382723"/>
                    <a:chExt cx="3334160" cy="2974001"/>
                  </a:xfrm>
                </xdr:grpSpPr>
                <xdr:grpSp>
                  <xdr:nvGrpSpPr>
                    <xdr:cNvPr id="269" name="Group 268">
                      <a:extLst>
                        <a:ext uri="{FF2B5EF4-FFF2-40B4-BE49-F238E27FC236}">
                          <a16:creationId xmlns:a16="http://schemas.microsoft.com/office/drawing/2014/main" id="{00000000-0008-0000-0700-00000D010000}"/>
                        </a:ext>
                      </a:extLst>
                    </xdr:cNvPr>
                    <xdr:cNvGrpSpPr/>
                  </xdr:nvGrpSpPr>
                  <xdr:grpSpPr>
                    <a:xfrm>
                      <a:off x="11113175" y="4382723"/>
                      <a:ext cx="3334160" cy="2974001"/>
                      <a:chOff x="11113175" y="4382723"/>
                      <a:chExt cx="3334160" cy="2974001"/>
                    </a:xfrm>
                  </xdr:grpSpPr>
                  <xdr:grpSp>
                    <xdr:nvGrpSpPr>
                      <xdr:cNvPr id="271" name="Group 270">
                        <a:extLst>
                          <a:ext uri="{FF2B5EF4-FFF2-40B4-BE49-F238E27FC236}">
                            <a16:creationId xmlns:a16="http://schemas.microsoft.com/office/drawing/2014/main" id="{00000000-0008-0000-0700-00000F010000}"/>
                          </a:ext>
                        </a:extLst>
                      </xdr:cNvPr>
                      <xdr:cNvGrpSpPr/>
                    </xdr:nvGrpSpPr>
                    <xdr:grpSpPr>
                      <a:xfrm>
                        <a:off x="11113175" y="4382723"/>
                        <a:ext cx="3028442" cy="2974001"/>
                        <a:chOff x="4199225" y="1987823"/>
                        <a:chExt cx="3028442" cy="2974001"/>
                      </a:xfrm>
                    </xdr:grpSpPr>
                    <xdr:cxnSp macro="">
                      <xdr:nvCxnSpPr>
                        <xdr:cNvPr id="274" name="Straight Arrow Connector 273">
                          <a:extLst>
                            <a:ext uri="{FF2B5EF4-FFF2-40B4-BE49-F238E27FC236}">
                              <a16:creationId xmlns:a16="http://schemas.microsoft.com/office/drawing/2014/main" id="{00000000-0008-0000-0700-000012010000}"/>
                            </a:ext>
                          </a:extLst>
                        </xdr:cNvPr>
                        <xdr:cNvCxnSpPr/>
                      </xdr:nvCxnSpPr>
                      <xdr:spPr>
                        <a:xfrm flipH="1">
                          <a:off x="4199225" y="3428999"/>
                          <a:ext cx="1275778" cy="0"/>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75" name="Straight Arrow Connector 274">
                          <a:extLst>
                            <a:ext uri="{FF2B5EF4-FFF2-40B4-BE49-F238E27FC236}">
                              <a16:creationId xmlns:a16="http://schemas.microsoft.com/office/drawing/2014/main" id="{00000000-0008-0000-0700-000013010000}"/>
                            </a:ext>
                          </a:extLst>
                        </xdr:cNvPr>
                        <xdr:cNvCxnSpPr/>
                      </xdr:nvCxnSpPr>
                      <xdr:spPr>
                        <a:xfrm>
                          <a:off x="4937629" y="1987823"/>
                          <a:ext cx="0" cy="2974001"/>
                        </a:xfrm>
                        <a:prstGeom prst="straightConnector1">
                          <a:avLst/>
                        </a:prstGeom>
                        <a:ln w="38100">
                          <a:solidFill>
                            <a:srgbClr val="005426"/>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76" name="Straight Arrow Connector 275">
                          <a:extLst>
                            <a:ext uri="{FF2B5EF4-FFF2-40B4-BE49-F238E27FC236}">
                              <a16:creationId xmlns:a16="http://schemas.microsoft.com/office/drawing/2014/main" id="{00000000-0008-0000-0700-000014010000}"/>
                            </a:ext>
                          </a:extLst>
                        </xdr:cNvPr>
                        <xdr:cNvCxnSpPr>
                          <a:cxnSpLocks/>
                        </xdr:cNvCxnSpPr>
                      </xdr:nvCxnSpPr>
                      <xdr:spPr>
                        <a:xfrm>
                          <a:off x="7227667" y="3101956"/>
                          <a:ext cx="0" cy="1389229"/>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272" name="TextBox 271">
                        <a:extLst>
                          <a:ext uri="{FF2B5EF4-FFF2-40B4-BE49-F238E27FC236}">
                            <a16:creationId xmlns:a16="http://schemas.microsoft.com/office/drawing/2014/main" id="{00000000-0008-0000-0700-000010010000}"/>
                          </a:ext>
                        </a:extLst>
                      </xdr:cNvPr>
                      <xdr:cNvSpPr txBox="1"/>
                    </xdr:nvSpPr>
                    <xdr:spPr>
                      <a:xfrm>
                        <a:off x="11605393" y="4788124"/>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5426"/>
                            </a:solidFill>
                            <a:latin typeface="Arial" panose="020B0604020202020204" pitchFamily="34" charset="0"/>
                            <a:cs typeface="Arial" panose="020B0604020202020204" pitchFamily="34" charset="0"/>
                          </a:rPr>
                          <a:t>Hand Length</a:t>
                        </a:r>
                      </a:p>
                    </xdr:txBody>
                  </xdr:sp>
                  <xdr:sp macro="" textlink="">
                    <xdr:nvSpPr>
                      <xdr:cNvPr id="273" name="TextBox 272">
                        <a:extLst>
                          <a:ext uri="{FF2B5EF4-FFF2-40B4-BE49-F238E27FC236}">
                            <a16:creationId xmlns:a16="http://schemas.microsoft.com/office/drawing/2014/main" id="{00000000-0008-0000-0700-000011010000}"/>
                          </a:ext>
                        </a:extLst>
                      </xdr:cNvPr>
                      <xdr:cNvSpPr txBox="1"/>
                    </xdr:nvSpPr>
                    <xdr:spPr>
                      <a:xfrm>
                        <a:off x="12669781" y="5596882"/>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latin typeface="Arial" panose="020B0604020202020204" pitchFamily="34" charset="0"/>
                            <a:cs typeface="Arial" panose="020B0604020202020204" pitchFamily="34" charset="0"/>
                          </a:rPr>
                          <a:t>Palm Length</a:t>
                        </a:r>
                      </a:p>
                    </xdr:txBody>
                  </xdr:sp>
                </xdr:grpSp>
                <xdr:sp macro="" textlink="">
                  <xdr:nvSpPr>
                    <xdr:cNvPr id="270" name="TextBox 269">
                      <a:extLst>
                        <a:ext uri="{FF2B5EF4-FFF2-40B4-BE49-F238E27FC236}">
                          <a16:creationId xmlns:a16="http://schemas.microsoft.com/office/drawing/2014/main" id="{00000000-0008-0000-0700-00000E010000}"/>
                        </a:ext>
                      </a:extLst>
                    </xdr:cNvPr>
                    <xdr:cNvSpPr txBox="1"/>
                  </xdr:nvSpPr>
                  <xdr:spPr>
                    <a:xfrm>
                      <a:off x="11908654" y="5896877"/>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Hand Breadth</a:t>
                      </a:r>
                    </a:p>
                  </xdr:txBody>
                </xdr:sp>
              </xdr:grpSp>
              <xdr:grpSp>
                <xdr:nvGrpSpPr>
                  <xdr:cNvPr id="244" name="Group 243">
                    <a:extLst>
                      <a:ext uri="{FF2B5EF4-FFF2-40B4-BE49-F238E27FC236}">
                        <a16:creationId xmlns:a16="http://schemas.microsoft.com/office/drawing/2014/main" id="{00000000-0008-0000-0700-0000F4000000}"/>
                      </a:ext>
                    </a:extLst>
                  </xdr:cNvPr>
                  <xdr:cNvGrpSpPr/>
                </xdr:nvGrpSpPr>
                <xdr:grpSpPr>
                  <a:xfrm>
                    <a:off x="2495550" y="4381500"/>
                    <a:ext cx="6835458" cy="3490305"/>
                    <a:chOff x="2971800" y="4057650"/>
                    <a:chExt cx="6835458" cy="3490305"/>
                  </a:xfrm>
                </xdr:grpSpPr>
                <xdr:grpSp>
                  <xdr:nvGrpSpPr>
                    <xdr:cNvPr id="245" name="Group 244">
                      <a:extLst>
                        <a:ext uri="{FF2B5EF4-FFF2-40B4-BE49-F238E27FC236}">
                          <a16:creationId xmlns:a16="http://schemas.microsoft.com/office/drawing/2014/main" id="{00000000-0008-0000-0700-0000F5000000}"/>
                        </a:ext>
                      </a:extLst>
                    </xdr:cNvPr>
                    <xdr:cNvGrpSpPr/>
                  </xdr:nvGrpSpPr>
                  <xdr:grpSpPr>
                    <a:xfrm>
                      <a:off x="3429000" y="5317234"/>
                      <a:ext cx="2636941" cy="2198975"/>
                      <a:chOff x="815576" y="722372"/>
                      <a:chExt cx="2636941" cy="3869987"/>
                    </a:xfrm>
                  </xdr:grpSpPr>
                  <xdr:cxnSp macro="">
                    <xdr:nvCxnSpPr>
                      <xdr:cNvPr id="267" name="Straight Arrow Connector 266">
                        <a:extLst>
                          <a:ext uri="{FF2B5EF4-FFF2-40B4-BE49-F238E27FC236}">
                            <a16:creationId xmlns:a16="http://schemas.microsoft.com/office/drawing/2014/main" id="{00000000-0008-0000-0700-00000B010000}"/>
                          </a:ext>
                        </a:extLst>
                      </xdr:cNvPr>
                      <xdr:cNvCxnSpPr>
                        <a:cxnSpLocks/>
                      </xdr:cNvCxnSpPr>
                    </xdr:nvCxnSpPr>
                    <xdr:spPr>
                      <a:xfrm>
                        <a:off x="3269529" y="1579617"/>
                        <a:ext cx="0" cy="3012742"/>
                      </a:xfrm>
                      <a:prstGeom prst="straightConnector1">
                        <a:avLst/>
                      </a:prstGeom>
                      <a:ln w="38100">
                        <a:solidFill>
                          <a:schemeClr val="accent6">
                            <a:lumMod val="50000"/>
                          </a:schemeClr>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68" name="TextBox 140">
                        <a:extLst>
                          <a:ext uri="{FF2B5EF4-FFF2-40B4-BE49-F238E27FC236}">
                            <a16:creationId xmlns:a16="http://schemas.microsoft.com/office/drawing/2014/main" id="{00000000-0008-0000-0700-00000C010000}"/>
                          </a:ext>
                        </a:extLst>
                      </xdr:cNvPr>
                      <xdr:cNvSpPr txBox="1"/>
                    </xdr:nvSpPr>
                    <xdr:spPr>
                      <a:xfrm>
                        <a:off x="815576" y="722372"/>
                        <a:ext cx="2636941" cy="462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chemeClr val="accent6">
                                <a:lumMod val="50000"/>
                              </a:schemeClr>
                            </a:solidFill>
                            <a:latin typeface="Arial" panose="020B0604020202020204" pitchFamily="34" charset="0"/>
                            <a:cs typeface="Arial" panose="020B0604020202020204" pitchFamily="34" charset="0"/>
                          </a:rPr>
                          <a:t>Seated Elbow </a:t>
                        </a:r>
                        <a:r>
                          <a:rPr lang="en-US" sz="1400" b="1">
                            <a:solidFill>
                              <a:srgbClr val="385723"/>
                            </a:solidFill>
                            <a:latin typeface="Arial" panose="020B0604020202020204" pitchFamily="34" charset="0"/>
                            <a:cs typeface="Arial" panose="020B0604020202020204" pitchFamily="34" charset="0"/>
                          </a:rPr>
                          <a:t>Height</a:t>
                        </a:r>
                      </a:p>
                    </xdr:txBody>
                  </xdr:sp>
                </xdr:grpSp>
                <xdr:grpSp>
                  <xdr:nvGrpSpPr>
                    <xdr:cNvPr id="246" name="Group 245">
                      <a:extLst>
                        <a:ext uri="{FF2B5EF4-FFF2-40B4-BE49-F238E27FC236}">
                          <a16:creationId xmlns:a16="http://schemas.microsoft.com/office/drawing/2014/main" id="{00000000-0008-0000-0700-0000F6000000}"/>
                        </a:ext>
                      </a:extLst>
                    </xdr:cNvPr>
                    <xdr:cNvGrpSpPr/>
                  </xdr:nvGrpSpPr>
                  <xdr:grpSpPr>
                    <a:xfrm>
                      <a:off x="6671774" y="6387084"/>
                      <a:ext cx="3121117" cy="1139409"/>
                      <a:chOff x="3053422" y="2063908"/>
                      <a:chExt cx="3121117" cy="2005251"/>
                    </a:xfrm>
                  </xdr:grpSpPr>
                  <xdr:cxnSp macro="">
                    <xdr:nvCxnSpPr>
                      <xdr:cNvPr id="265" name="Straight Arrow Connector 264">
                        <a:extLst>
                          <a:ext uri="{FF2B5EF4-FFF2-40B4-BE49-F238E27FC236}">
                            <a16:creationId xmlns:a16="http://schemas.microsoft.com/office/drawing/2014/main" id="{00000000-0008-0000-0700-000009010000}"/>
                          </a:ext>
                        </a:extLst>
                      </xdr:cNvPr>
                      <xdr:cNvCxnSpPr>
                        <a:cxnSpLocks/>
                      </xdr:cNvCxnSpPr>
                    </xdr:nvCxnSpPr>
                    <xdr:spPr>
                      <a:xfrm>
                        <a:off x="3053422" y="2063908"/>
                        <a:ext cx="0" cy="2005251"/>
                      </a:xfrm>
                      <a:prstGeom prst="straightConnector1">
                        <a:avLst/>
                      </a:prstGeom>
                      <a:ln w="38100">
                        <a:solidFill>
                          <a:srgbClr val="23C794"/>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66" name="TextBox 137">
                        <a:extLst>
                          <a:ext uri="{FF2B5EF4-FFF2-40B4-BE49-F238E27FC236}">
                            <a16:creationId xmlns:a16="http://schemas.microsoft.com/office/drawing/2014/main" id="{00000000-0008-0000-0700-00000A010000}"/>
                          </a:ext>
                        </a:extLst>
                      </xdr:cNvPr>
                      <xdr:cNvSpPr txBox="1"/>
                    </xdr:nvSpPr>
                    <xdr:spPr>
                      <a:xfrm>
                        <a:off x="3084183" y="2550266"/>
                        <a:ext cx="3090356" cy="581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23C794"/>
                            </a:solidFill>
                            <a:latin typeface="Arial" panose="020B0604020202020204" pitchFamily="34" charset="0"/>
                            <a:cs typeface="Arial" panose="020B0604020202020204" pitchFamily="34" charset="0"/>
                          </a:rPr>
                          <a:t>Seated Popliteal Height</a:t>
                        </a:r>
                      </a:p>
                    </xdr:txBody>
                  </xdr:sp>
                </xdr:grpSp>
                <xdr:grpSp>
                  <xdr:nvGrpSpPr>
                    <xdr:cNvPr id="247" name="Group 246">
                      <a:extLst>
                        <a:ext uri="{FF2B5EF4-FFF2-40B4-BE49-F238E27FC236}">
                          <a16:creationId xmlns:a16="http://schemas.microsoft.com/office/drawing/2014/main" id="{00000000-0008-0000-0700-0000F7000000}"/>
                        </a:ext>
                      </a:extLst>
                    </xdr:cNvPr>
                    <xdr:cNvGrpSpPr/>
                  </xdr:nvGrpSpPr>
                  <xdr:grpSpPr>
                    <a:xfrm>
                      <a:off x="3505201" y="5810250"/>
                      <a:ext cx="3643400" cy="408078"/>
                      <a:chOff x="-707288" y="1427972"/>
                      <a:chExt cx="4655089" cy="1009693"/>
                    </a:xfrm>
                  </xdr:grpSpPr>
                  <xdr:cxnSp macro="">
                    <xdr:nvCxnSpPr>
                      <xdr:cNvPr id="263" name="Straight Arrow Connector 262">
                        <a:extLst>
                          <a:ext uri="{FF2B5EF4-FFF2-40B4-BE49-F238E27FC236}">
                            <a16:creationId xmlns:a16="http://schemas.microsoft.com/office/drawing/2014/main" id="{00000000-0008-0000-0700-000007010000}"/>
                          </a:ext>
                        </a:extLst>
                      </xdr:cNvPr>
                      <xdr:cNvCxnSpPr/>
                    </xdr:nvCxnSpPr>
                    <xdr:spPr>
                      <a:xfrm flipH="1" flipV="1">
                        <a:off x="1871086" y="2433867"/>
                        <a:ext cx="2076715" cy="3798"/>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64" name="TextBox 125">
                        <a:extLst>
                          <a:ext uri="{FF2B5EF4-FFF2-40B4-BE49-F238E27FC236}">
                            <a16:creationId xmlns:a16="http://schemas.microsoft.com/office/drawing/2014/main" id="{00000000-0008-0000-0700-000008010000}"/>
                          </a:ext>
                        </a:extLst>
                      </xdr:cNvPr>
                      <xdr:cNvSpPr txBox="1"/>
                    </xdr:nvSpPr>
                    <xdr:spPr>
                      <a:xfrm>
                        <a:off x="-707288" y="1427972"/>
                        <a:ext cx="2757021" cy="86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effectLst/>
                            <a:latin typeface="Arial" panose="020B0604020202020204" pitchFamily="34" charset="0"/>
                            <a:ea typeface="+mn-ea"/>
                            <a:cs typeface="Arial" panose="020B0604020202020204" pitchFamily="34" charset="0"/>
                          </a:rPr>
                          <a:t>Buttock-Knee Length</a:t>
                        </a:r>
                      </a:p>
                    </xdr:txBody>
                  </xdr:sp>
                </xdr:grpSp>
                <xdr:grpSp>
                  <xdr:nvGrpSpPr>
                    <xdr:cNvPr id="248" name="Group 247">
                      <a:extLst>
                        <a:ext uri="{FF2B5EF4-FFF2-40B4-BE49-F238E27FC236}">
                          <a16:creationId xmlns:a16="http://schemas.microsoft.com/office/drawing/2014/main" id="{00000000-0008-0000-0700-0000F8000000}"/>
                        </a:ext>
                      </a:extLst>
                    </xdr:cNvPr>
                    <xdr:cNvGrpSpPr/>
                  </xdr:nvGrpSpPr>
                  <xdr:grpSpPr>
                    <a:xfrm>
                      <a:off x="5891962" y="5732911"/>
                      <a:ext cx="3158280" cy="1772377"/>
                      <a:chOff x="3865217" y="-678158"/>
                      <a:chExt cx="3158280" cy="3105355"/>
                    </a:xfrm>
                  </xdr:grpSpPr>
                  <xdr:cxnSp macro="">
                    <xdr:nvCxnSpPr>
                      <xdr:cNvPr id="261" name="Straight Arrow Connector 260">
                        <a:extLst>
                          <a:ext uri="{FF2B5EF4-FFF2-40B4-BE49-F238E27FC236}">
                            <a16:creationId xmlns:a16="http://schemas.microsoft.com/office/drawing/2014/main" id="{00000000-0008-0000-0700-000005010000}"/>
                          </a:ext>
                        </a:extLst>
                      </xdr:cNvPr>
                      <xdr:cNvCxnSpPr>
                        <a:cxnSpLocks/>
                      </xdr:cNvCxnSpPr>
                    </xdr:nvCxnSpPr>
                    <xdr:spPr>
                      <a:xfrm>
                        <a:off x="4305482" y="-276049"/>
                        <a:ext cx="0" cy="2703246"/>
                      </a:xfrm>
                      <a:prstGeom prst="straightConnector1">
                        <a:avLst/>
                      </a:prstGeom>
                      <a:ln w="38100">
                        <a:solidFill>
                          <a:srgbClr val="C0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62" name="TextBox 129">
                        <a:extLst>
                          <a:ext uri="{FF2B5EF4-FFF2-40B4-BE49-F238E27FC236}">
                            <a16:creationId xmlns:a16="http://schemas.microsoft.com/office/drawing/2014/main" id="{00000000-0008-0000-0700-000006010000}"/>
                          </a:ext>
                        </a:extLst>
                      </xdr:cNvPr>
                      <xdr:cNvSpPr txBox="1"/>
                    </xdr:nvSpPr>
                    <xdr:spPr>
                      <a:xfrm>
                        <a:off x="3865217" y="-678158"/>
                        <a:ext cx="3158280" cy="51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C00000"/>
                            </a:solidFill>
                            <a:latin typeface="Arial" panose="020B0604020202020204" pitchFamily="34" charset="0"/>
                            <a:cs typeface="Arial" panose="020B0604020202020204" pitchFamily="34" charset="0"/>
                          </a:rPr>
                          <a:t>Seated Thigh Clearance</a:t>
                        </a:r>
                      </a:p>
                    </xdr:txBody>
                  </xdr:sp>
                </xdr:grpSp>
                <xdr:grpSp>
                  <xdr:nvGrpSpPr>
                    <xdr:cNvPr id="249" name="Group 248">
                      <a:extLst>
                        <a:ext uri="{FF2B5EF4-FFF2-40B4-BE49-F238E27FC236}">
                          <a16:creationId xmlns:a16="http://schemas.microsoft.com/office/drawing/2014/main" id="{00000000-0008-0000-0700-0000F9000000}"/>
                        </a:ext>
                      </a:extLst>
                    </xdr:cNvPr>
                    <xdr:cNvGrpSpPr/>
                  </xdr:nvGrpSpPr>
                  <xdr:grpSpPr>
                    <a:xfrm>
                      <a:off x="5583511" y="4237577"/>
                      <a:ext cx="2921478" cy="3275590"/>
                      <a:chOff x="-475325" y="-542167"/>
                      <a:chExt cx="2921478" cy="5744961"/>
                    </a:xfrm>
                  </xdr:grpSpPr>
                  <xdr:sp macro="" textlink="">
                    <xdr:nvSpPr>
                      <xdr:cNvPr id="259" name="TextBox 147">
                        <a:extLst>
                          <a:ext uri="{FF2B5EF4-FFF2-40B4-BE49-F238E27FC236}">
                            <a16:creationId xmlns:a16="http://schemas.microsoft.com/office/drawing/2014/main" id="{00000000-0008-0000-0700-000003010000}"/>
                          </a:ext>
                        </a:extLst>
                      </xdr:cNvPr>
                      <xdr:cNvSpPr txBox="1"/>
                    </xdr:nvSpPr>
                    <xdr:spPr>
                      <a:xfrm>
                        <a:off x="-475325" y="-542167"/>
                        <a:ext cx="2921478" cy="622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ED7D31"/>
                            </a:solidFill>
                            <a:effectLst/>
                            <a:latin typeface="Arial" panose="020B0604020202020204" pitchFamily="34" charset="0"/>
                            <a:ea typeface="+mn-ea"/>
                            <a:cs typeface="Arial" panose="020B0604020202020204" pitchFamily="34" charset="0"/>
                          </a:rPr>
                          <a:t>Seated Eye Height</a:t>
                        </a:r>
                      </a:p>
                    </xdr:txBody>
                  </xdr:sp>
                  <xdr:cxnSp macro="">
                    <xdr:nvCxnSpPr>
                      <xdr:cNvPr id="260" name="Straight Arrow Connector 259">
                        <a:extLst>
                          <a:ext uri="{FF2B5EF4-FFF2-40B4-BE49-F238E27FC236}">
                            <a16:creationId xmlns:a16="http://schemas.microsoft.com/office/drawing/2014/main" id="{00000000-0008-0000-0700-000004010000}"/>
                          </a:ext>
                        </a:extLst>
                      </xdr:cNvPr>
                      <xdr:cNvCxnSpPr>
                        <a:cxnSpLocks/>
                      </xdr:cNvCxnSpPr>
                    </xdr:nvCxnSpPr>
                    <xdr:spPr>
                      <a:xfrm>
                        <a:off x="0" y="-390790"/>
                        <a:ext cx="0" cy="5593584"/>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grpSp>
                  <xdr:nvGrpSpPr>
                    <xdr:cNvPr id="250" name="Group 249">
                      <a:extLst>
                        <a:ext uri="{FF2B5EF4-FFF2-40B4-BE49-F238E27FC236}">
                          <a16:creationId xmlns:a16="http://schemas.microsoft.com/office/drawing/2014/main" id="{00000000-0008-0000-0700-0000FA000000}"/>
                        </a:ext>
                      </a:extLst>
                    </xdr:cNvPr>
                    <xdr:cNvGrpSpPr/>
                  </xdr:nvGrpSpPr>
                  <xdr:grpSpPr>
                    <a:xfrm>
                      <a:off x="6581866" y="6119343"/>
                      <a:ext cx="3225392" cy="1404262"/>
                      <a:chOff x="-571025" y="-308090"/>
                      <a:chExt cx="3225392" cy="2465545"/>
                    </a:xfrm>
                  </xdr:grpSpPr>
                  <xdr:cxnSp macro="">
                    <xdr:nvCxnSpPr>
                      <xdr:cNvPr id="257" name="Straight Arrow Connector 256">
                        <a:extLst>
                          <a:ext uri="{FF2B5EF4-FFF2-40B4-BE49-F238E27FC236}">
                            <a16:creationId xmlns:a16="http://schemas.microsoft.com/office/drawing/2014/main" id="{00000000-0008-0000-0700-000001010000}"/>
                          </a:ext>
                        </a:extLst>
                      </xdr:cNvPr>
                      <xdr:cNvCxnSpPr>
                        <a:cxnSpLocks/>
                      </xdr:cNvCxnSpPr>
                    </xdr:nvCxnSpPr>
                    <xdr:spPr>
                      <a:xfrm>
                        <a:off x="44038" y="-308090"/>
                        <a:ext cx="0" cy="2465545"/>
                      </a:xfrm>
                      <a:prstGeom prst="straightConnector1">
                        <a:avLst/>
                      </a:prstGeom>
                      <a:ln w="38100">
                        <a:solidFill>
                          <a:srgbClr val="7030A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58" name="TextBox 133">
                        <a:extLst>
                          <a:ext uri="{FF2B5EF4-FFF2-40B4-BE49-F238E27FC236}">
                            <a16:creationId xmlns:a16="http://schemas.microsoft.com/office/drawing/2014/main" id="{00000000-0008-0000-0700-000002010000}"/>
                          </a:ext>
                        </a:extLst>
                      </xdr:cNvPr>
                      <xdr:cNvSpPr txBox="1"/>
                    </xdr:nvSpPr>
                    <xdr:spPr>
                      <a:xfrm>
                        <a:off x="-571025" y="-79488"/>
                        <a:ext cx="3225392" cy="386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Seated Knee Height</a:t>
                        </a:r>
                      </a:p>
                    </xdr:txBody>
                  </xdr:sp>
                </xdr:grpSp>
                <xdr:grpSp>
                  <xdr:nvGrpSpPr>
                    <xdr:cNvPr id="251" name="Group 250">
                      <a:extLst>
                        <a:ext uri="{FF2B5EF4-FFF2-40B4-BE49-F238E27FC236}">
                          <a16:creationId xmlns:a16="http://schemas.microsoft.com/office/drawing/2014/main" id="{00000000-0008-0000-0700-0000FB000000}"/>
                        </a:ext>
                      </a:extLst>
                    </xdr:cNvPr>
                    <xdr:cNvGrpSpPr/>
                  </xdr:nvGrpSpPr>
                  <xdr:grpSpPr>
                    <a:xfrm>
                      <a:off x="2971800" y="4057650"/>
                      <a:ext cx="2983636" cy="3490305"/>
                      <a:chOff x="-1098922" y="-313187"/>
                      <a:chExt cx="2983636" cy="6123174"/>
                    </a:xfrm>
                  </xdr:grpSpPr>
                  <xdr:cxnSp macro="">
                    <xdr:nvCxnSpPr>
                      <xdr:cNvPr id="255" name="Straight Arrow Connector 254">
                        <a:extLst>
                          <a:ext uri="{FF2B5EF4-FFF2-40B4-BE49-F238E27FC236}">
                            <a16:creationId xmlns:a16="http://schemas.microsoft.com/office/drawing/2014/main" id="{00000000-0008-0000-0700-0000FF000000}"/>
                          </a:ext>
                        </a:extLst>
                      </xdr:cNvPr>
                      <xdr:cNvCxnSpPr>
                        <a:cxnSpLocks/>
                      </xdr:cNvCxnSpPr>
                    </xdr:nvCxnSpPr>
                    <xdr:spPr>
                      <a:xfrm>
                        <a:off x="1658609" y="-156046"/>
                        <a:ext cx="0" cy="5966033"/>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56" name="TextBox 151">
                        <a:extLst>
                          <a:ext uri="{FF2B5EF4-FFF2-40B4-BE49-F238E27FC236}">
                            <a16:creationId xmlns:a16="http://schemas.microsoft.com/office/drawing/2014/main" id="{00000000-0008-0000-0700-000000010000}"/>
                          </a:ext>
                        </a:extLst>
                      </xdr:cNvPr>
                      <xdr:cNvSpPr txBox="1"/>
                    </xdr:nvSpPr>
                    <xdr:spPr>
                      <a:xfrm>
                        <a:off x="-1098922" y="-313187"/>
                        <a:ext cx="2983636" cy="58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rgbClr val="002060"/>
                            </a:solidFill>
                            <a:latin typeface="Arial" panose="020B0604020202020204" pitchFamily="34" charset="0"/>
                            <a:cs typeface="Arial" panose="020B0604020202020204" pitchFamily="34" charset="0"/>
                          </a:rPr>
                          <a:t>Seated Head Height</a:t>
                        </a:r>
                      </a:p>
                    </xdr:txBody>
                  </xdr:sp>
                </xdr:grpSp>
                <xdr:sp macro="" textlink="$P$3">
                  <xdr:nvSpPr>
                    <xdr:cNvPr id="252" name="TextBox 251">
                      <a:extLst>
                        <a:ext uri="{FF2B5EF4-FFF2-40B4-BE49-F238E27FC236}">
                          <a16:creationId xmlns:a16="http://schemas.microsoft.com/office/drawing/2014/main" id="{00000000-0008-0000-0700-0000FC000000}"/>
                        </a:ext>
                      </a:extLst>
                    </xdr:cNvPr>
                    <xdr:cNvSpPr txBox="1"/>
                  </xdr:nvSpPr>
                  <xdr:spPr>
                    <a:xfrm>
                      <a:off x="6527190" y="6303634"/>
                      <a:ext cx="961819" cy="294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86B440A-9629-4338-856F-165236CBEAC0}"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7030A0"/>
                        </a:solidFill>
                        <a:latin typeface="Arial" panose="020B0604020202020204" pitchFamily="34" charset="0"/>
                        <a:cs typeface="Arial" panose="020B0604020202020204" pitchFamily="34" charset="0"/>
                      </a:endParaRPr>
                    </a:p>
                  </xdr:txBody>
                </xdr:sp>
                <xdr:cxnSp macro="">
                  <xdr:nvCxnSpPr>
                    <xdr:cNvPr id="253" name="Straight Arrow Connector 252">
                      <a:extLst>
                        <a:ext uri="{FF2B5EF4-FFF2-40B4-BE49-F238E27FC236}">
                          <a16:creationId xmlns:a16="http://schemas.microsoft.com/office/drawing/2014/main" id="{00000000-0008-0000-0700-0000FD000000}"/>
                        </a:ext>
                      </a:extLst>
                    </xdr:cNvPr>
                    <xdr:cNvCxnSpPr/>
                  </xdr:nvCxnSpPr>
                  <xdr:spPr>
                    <a:xfrm flipH="1">
                      <a:off x="5542446" y="6330906"/>
                      <a:ext cx="1250007" cy="0"/>
                    </a:xfrm>
                    <a:prstGeom prst="straightConnector1">
                      <a:avLst/>
                    </a:prstGeom>
                    <a:ln w="38100">
                      <a:solidFill>
                        <a:srgbClr val="00B0F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54" name="TextBox 144">
                      <a:extLst>
                        <a:ext uri="{FF2B5EF4-FFF2-40B4-BE49-F238E27FC236}">
                          <a16:creationId xmlns:a16="http://schemas.microsoft.com/office/drawing/2014/main" id="{00000000-0008-0000-0700-0000FE000000}"/>
                        </a:ext>
                      </a:extLst>
                    </xdr:cNvPr>
                    <xdr:cNvSpPr txBox="1"/>
                  </xdr:nvSpPr>
                  <xdr:spPr>
                    <a:xfrm>
                      <a:off x="3067050" y="6267450"/>
                      <a:ext cx="264641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panose="020B0604020202020204" pitchFamily="34" charset="0"/>
                          <a:ea typeface="+mn-ea"/>
                          <a:cs typeface="Arial" panose="020B0604020202020204" pitchFamily="34" charset="0"/>
                        </a:rPr>
                        <a:t>Buttock-Popliteal</a:t>
                      </a:r>
                      <a:r>
                        <a:rPr lang="en-US" sz="1400" b="1" i="0" u="none" strike="noStrike" baseline="0">
                          <a:solidFill>
                            <a:srgbClr val="00B0F0"/>
                          </a:solidFill>
                          <a:effectLst/>
                          <a:latin typeface="Arial" panose="020B0604020202020204" pitchFamily="34" charset="0"/>
                          <a:ea typeface="+mn-ea"/>
                          <a:cs typeface="Arial" panose="020B0604020202020204" pitchFamily="34" charset="0"/>
                        </a:rPr>
                        <a:t> </a:t>
                      </a:r>
                      <a:r>
                        <a:rPr lang="en-US" sz="1400" b="1" i="0" u="none" strike="noStrike">
                          <a:solidFill>
                            <a:srgbClr val="00B0F0"/>
                          </a:solidFill>
                          <a:effectLst/>
                          <a:latin typeface="Arial" panose="020B0604020202020204" pitchFamily="34" charset="0"/>
                          <a:ea typeface="+mn-ea"/>
                          <a:cs typeface="Arial" panose="020B0604020202020204" pitchFamily="34" charset="0"/>
                        </a:rPr>
                        <a:t>Length</a:t>
                      </a:r>
                    </a:p>
                  </xdr:txBody>
                </xdr:sp>
              </xdr:grpSp>
            </xdr:grpSp>
          </xdr:grpSp>
          <xdr:grpSp>
            <xdr:nvGrpSpPr>
              <xdr:cNvPr id="229" name="Group 228">
                <a:extLst>
                  <a:ext uri="{FF2B5EF4-FFF2-40B4-BE49-F238E27FC236}">
                    <a16:creationId xmlns:a16="http://schemas.microsoft.com/office/drawing/2014/main" id="{00000000-0008-0000-0700-0000E5000000}"/>
                  </a:ext>
                </a:extLst>
              </xdr:cNvPr>
              <xdr:cNvGrpSpPr/>
            </xdr:nvGrpSpPr>
            <xdr:grpSpPr>
              <a:xfrm>
                <a:off x="3361369" y="875308"/>
                <a:ext cx="6855833" cy="1694886"/>
                <a:chOff x="14490310" y="488849"/>
                <a:chExt cx="6794360" cy="1719111"/>
              </a:xfrm>
            </xdr:grpSpPr>
            <xdr:sp macro="" textlink="$N$6">
              <xdr:nvSpPr>
                <xdr:cNvPr id="236" name="TextBox 235">
                  <a:extLst>
                    <a:ext uri="{FF2B5EF4-FFF2-40B4-BE49-F238E27FC236}">
                      <a16:creationId xmlns:a16="http://schemas.microsoft.com/office/drawing/2014/main" id="{00000000-0008-0000-0700-0000EC000000}"/>
                    </a:ext>
                  </a:extLst>
                </xdr:cNvPr>
                <xdr:cNvSpPr txBox="1"/>
              </xdr:nvSpPr>
              <xdr:spPr>
                <a:xfrm>
                  <a:off x="20485934" y="1926491"/>
                  <a:ext cx="798736" cy="28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D2BDAC-D682-411A-9094-35B882F04B86}" type="TxLink">
                    <a:rPr lang="en-US" sz="1400" b="1" i="0" u="none" strike="noStrike">
                      <a:solidFill>
                        <a:schemeClr val="accent2"/>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chemeClr val="accent2"/>
                    </a:solidFill>
                    <a:latin typeface="Arial" panose="020B0604020202020204" pitchFamily="34" charset="0"/>
                    <a:cs typeface="Arial" panose="020B0604020202020204" pitchFamily="34" charset="0"/>
                  </a:endParaRPr>
                </a:p>
              </xdr:txBody>
            </xdr:sp>
            <xdr:grpSp>
              <xdr:nvGrpSpPr>
                <xdr:cNvPr id="237" name="Group 236">
                  <a:extLst>
                    <a:ext uri="{FF2B5EF4-FFF2-40B4-BE49-F238E27FC236}">
                      <a16:creationId xmlns:a16="http://schemas.microsoft.com/office/drawing/2014/main" id="{00000000-0008-0000-0700-0000ED000000}"/>
                    </a:ext>
                  </a:extLst>
                </xdr:cNvPr>
                <xdr:cNvGrpSpPr/>
              </xdr:nvGrpSpPr>
              <xdr:grpSpPr>
                <a:xfrm>
                  <a:off x="14490310" y="488849"/>
                  <a:ext cx="1009155" cy="1425684"/>
                  <a:chOff x="12395378" y="671006"/>
                  <a:chExt cx="1817306" cy="2654086"/>
                </a:xfrm>
              </xdr:grpSpPr>
              <xdr:sp macro="" textlink="$O$9">
                <xdr:nvSpPr>
                  <xdr:cNvPr id="238" name="TextBox 237">
                    <a:extLst>
                      <a:ext uri="{FF2B5EF4-FFF2-40B4-BE49-F238E27FC236}">
                        <a16:creationId xmlns:a16="http://schemas.microsoft.com/office/drawing/2014/main" id="{00000000-0008-0000-0700-0000EE000000}"/>
                      </a:ext>
                    </a:extLst>
                  </xdr:cNvPr>
                  <xdr:cNvSpPr txBox="1"/>
                </xdr:nvSpPr>
                <xdr:spPr>
                  <a:xfrm>
                    <a:off x="12758556" y="2996426"/>
                    <a:ext cx="1454128" cy="32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4538169-C3EA-40D4-8866-DDA9D91DE6AC}" type="TxLink">
                      <a:rPr lang="en-US" sz="1400" b="1" i="0" u="none" strike="noStrike">
                        <a:solidFill>
                          <a:srgbClr val="00B0F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00B0F0"/>
                      </a:solidFill>
                      <a:latin typeface="Arial" panose="020B0604020202020204" pitchFamily="34" charset="0"/>
                      <a:cs typeface="Arial" panose="020B0604020202020204" pitchFamily="34" charset="0"/>
                    </a:endParaRPr>
                  </a:p>
                </xdr:txBody>
              </xdr:sp>
              <xdr:sp macro="" textlink="$N$9">
                <xdr:nvSpPr>
                  <xdr:cNvPr id="239" name="TextBox 238">
                    <a:extLst>
                      <a:ext uri="{FF2B5EF4-FFF2-40B4-BE49-F238E27FC236}">
                        <a16:creationId xmlns:a16="http://schemas.microsoft.com/office/drawing/2014/main" id="{00000000-0008-0000-0700-0000EF000000}"/>
                      </a:ext>
                    </a:extLst>
                  </xdr:cNvPr>
                  <xdr:cNvSpPr txBox="1"/>
                </xdr:nvSpPr>
                <xdr:spPr>
                  <a:xfrm>
                    <a:off x="12395378" y="738548"/>
                    <a:ext cx="1453346" cy="326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a:cs typeface="Arial"/>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endParaRPr>
                  </a:p>
                </xdr:txBody>
              </xdr:sp>
              <xdr:sp macro="" textlink="$N$9">
                <xdr:nvSpPr>
                  <xdr:cNvPr id="240" name="TextBox 239">
                    <a:extLst>
                      <a:ext uri="{FF2B5EF4-FFF2-40B4-BE49-F238E27FC236}">
                        <a16:creationId xmlns:a16="http://schemas.microsoft.com/office/drawing/2014/main" id="{00000000-0008-0000-0700-0000F0000000}"/>
                      </a:ext>
                    </a:extLst>
                  </xdr:cNvPr>
                  <xdr:cNvSpPr txBox="1"/>
                </xdr:nvSpPr>
                <xdr:spPr>
                  <a:xfrm>
                    <a:off x="12572021" y="671006"/>
                    <a:ext cx="1453345" cy="333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a:cs typeface="Arial"/>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endParaRPr>
                  </a:p>
                </xdr:txBody>
              </xdr:sp>
            </xdr:grpSp>
          </xdr:grpSp>
          <xdr:grpSp>
            <xdr:nvGrpSpPr>
              <xdr:cNvPr id="232" name="Group 231">
                <a:extLst>
                  <a:ext uri="{FF2B5EF4-FFF2-40B4-BE49-F238E27FC236}">
                    <a16:creationId xmlns:a16="http://schemas.microsoft.com/office/drawing/2014/main" id="{00000000-0008-0000-0700-0000E8000000}"/>
                  </a:ext>
                </a:extLst>
              </xdr:cNvPr>
              <xdr:cNvGrpSpPr/>
            </xdr:nvGrpSpPr>
            <xdr:grpSpPr>
              <a:xfrm>
                <a:off x="2743200" y="892288"/>
                <a:ext cx="1028694" cy="1197749"/>
                <a:chOff x="848786" y="1026235"/>
                <a:chExt cx="1835904" cy="2533943"/>
              </a:xfrm>
            </xdr:grpSpPr>
            <xdr:sp macro="" textlink="">
              <xdr:nvSpPr>
                <xdr:cNvPr id="233" name="TextBox 72">
                  <a:extLst>
                    <a:ext uri="{FF2B5EF4-FFF2-40B4-BE49-F238E27FC236}">
                      <a16:creationId xmlns:a16="http://schemas.microsoft.com/office/drawing/2014/main" id="{00000000-0008-0000-0700-0000E9000000}"/>
                    </a:ext>
                  </a:extLst>
                </xdr:cNvPr>
                <xdr:cNvSpPr txBox="1"/>
              </xdr:nvSpPr>
              <xdr:spPr>
                <a:xfrm>
                  <a:off x="1215120" y="3231511"/>
                  <a:ext cx="1469570" cy="32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a:ea typeface="+mn-ea"/>
                      <a:cs typeface="Arial"/>
                    </a:rPr>
                    <a:t> </a:t>
                  </a:r>
                  <a:endParaRPr lang="en-CA" sz="1400" b="1">
                    <a:solidFill>
                      <a:srgbClr val="00B0F0"/>
                    </a:solidFill>
                    <a:latin typeface="Arial" panose="020B0604020202020204" pitchFamily="34" charset="0"/>
                    <a:cs typeface="Arial" panose="020B0604020202020204" pitchFamily="34" charset="0"/>
                  </a:endParaRPr>
                </a:p>
              </xdr:txBody>
            </xdr:sp>
            <xdr:sp macro="" textlink="">
              <xdr:nvSpPr>
                <xdr:cNvPr id="234" name="TextBox 68">
                  <a:extLst>
                    <a:ext uri="{FF2B5EF4-FFF2-40B4-BE49-F238E27FC236}">
                      <a16:creationId xmlns:a16="http://schemas.microsoft.com/office/drawing/2014/main" id="{00000000-0008-0000-0700-0000EA000000}"/>
                    </a:ext>
                  </a:extLst>
                </xdr:cNvPr>
                <xdr:cNvSpPr txBox="1"/>
              </xdr:nvSpPr>
              <xdr:spPr>
                <a:xfrm>
                  <a:off x="848786" y="1093780"/>
                  <a:ext cx="1469573" cy="326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a:cs typeface="Arial"/>
                    </a:rPr>
                    <a:t> </a:t>
                  </a:r>
                  <a:endParaRPr lang="en-US" sz="1400" b="1">
                    <a:solidFill>
                      <a:schemeClr val="accent2"/>
                    </a:solidFill>
                  </a:endParaRPr>
                </a:p>
              </xdr:txBody>
            </xdr:sp>
            <xdr:sp macro="" textlink="">
              <xdr:nvSpPr>
                <xdr:cNvPr id="235" name="TextBox 62">
                  <a:extLst>
                    <a:ext uri="{FF2B5EF4-FFF2-40B4-BE49-F238E27FC236}">
                      <a16:creationId xmlns:a16="http://schemas.microsoft.com/office/drawing/2014/main" id="{00000000-0008-0000-0700-0000EB000000}"/>
                    </a:ext>
                  </a:extLst>
                </xdr:cNvPr>
                <xdr:cNvSpPr txBox="1"/>
              </xdr:nvSpPr>
              <xdr:spPr>
                <a:xfrm>
                  <a:off x="1027383" y="1026235"/>
                  <a:ext cx="1469571" cy="3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a:cs typeface="Arial"/>
                    </a:rPr>
                    <a:t> </a:t>
                  </a:r>
                  <a:endParaRPr lang="en-US" sz="1400" b="1">
                    <a:solidFill>
                      <a:schemeClr val="accent2"/>
                    </a:solidFill>
                  </a:endParaRPr>
                </a:p>
              </xdr:txBody>
            </xdr:sp>
          </xdr:grpSp>
        </xdr:grpSp>
        <xdr:grpSp>
          <xdr:nvGrpSpPr>
            <xdr:cNvPr id="135" name="Group 134">
              <a:extLst>
                <a:ext uri="{FF2B5EF4-FFF2-40B4-BE49-F238E27FC236}">
                  <a16:creationId xmlns:a16="http://schemas.microsoft.com/office/drawing/2014/main" id="{00000000-0008-0000-0700-000087000000}"/>
                </a:ext>
              </a:extLst>
            </xdr:cNvPr>
            <xdr:cNvGrpSpPr/>
          </xdr:nvGrpSpPr>
          <xdr:grpSpPr>
            <a:xfrm>
              <a:off x="3723320" y="740119"/>
              <a:ext cx="11027769" cy="6791558"/>
              <a:chOff x="14490311" y="488849"/>
              <a:chExt cx="10955673" cy="6999462"/>
            </a:xfrm>
          </xdr:grpSpPr>
          <xdr:grpSp>
            <xdr:nvGrpSpPr>
              <xdr:cNvPr id="2" name="Group 1">
                <a:extLst>
                  <a:ext uri="{FF2B5EF4-FFF2-40B4-BE49-F238E27FC236}">
                    <a16:creationId xmlns:a16="http://schemas.microsoft.com/office/drawing/2014/main" id="{00000000-0008-0000-0700-000002000000}"/>
                  </a:ext>
                </a:extLst>
              </xdr:cNvPr>
              <xdr:cNvGrpSpPr>
                <a:grpSpLocks noChangeAspect="1"/>
              </xdr:cNvGrpSpPr>
            </xdr:nvGrpSpPr>
            <xdr:grpSpPr>
              <a:xfrm>
                <a:off x="14853014" y="4347606"/>
                <a:ext cx="4705116" cy="3140705"/>
                <a:chOff x="24079948" y="1033038"/>
                <a:chExt cx="7133733" cy="4894708"/>
              </a:xfrm>
            </xdr:grpSpPr>
            <xdr:sp macro="" textlink="$E$3">
              <xdr:nvSpPr>
                <xdr:cNvPr id="41" name="TextBox 40">
                  <a:extLst>
                    <a:ext uri="{FF2B5EF4-FFF2-40B4-BE49-F238E27FC236}">
                      <a16:creationId xmlns:a16="http://schemas.microsoft.com/office/drawing/2014/main" id="{00000000-0008-0000-0700-000029000000}"/>
                    </a:ext>
                  </a:extLst>
                </xdr:cNvPr>
                <xdr:cNvSpPr txBox="1"/>
              </xdr:nvSpPr>
              <xdr:spPr>
                <a:xfrm>
                  <a:off x="24361891" y="1033038"/>
                  <a:ext cx="1455560" cy="641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869608E7-98CF-45FC-AD56-0A8562DCE19E}" type="TxLink">
                    <a:rPr lang="en-US" sz="1400" b="1" i="0" u="none" strike="noStrike">
                      <a:solidFill>
                        <a:srgbClr val="002060"/>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44.7</a:t>
                  </a:fld>
                  <a:endParaRPr lang="en-US" sz="1400" b="1">
                    <a:solidFill>
                      <a:srgbClr val="002060"/>
                    </a:solidFill>
                    <a:latin typeface="Arial" panose="020B0604020202020204" pitchFamily="34" charset="0"/>
                    <a:cs typeface="Arial" panose="020B0604020202020204" pitchFamily="34" charset="0"/>
                  </a:endParaRPr>
                </a:p>
              </xdr:txBody>
            </xdr:sp>
            <xdr:sp macro="" textlink="$F$3">
              <xdr:nvSpPr>
                <xdr:cNvPr id="37" name="TextBox 36">
                  <a:extLst>
                    <a:ext uri="{FF2B5EF4-FFF2-40B4-BE49-F238E27FC236}">
                      <a16:creationId xmlns:a16="http://schemas.microsoft.com/office/drawing/2014/main" id="{00000000-0008-0000-0700-000025000000}"/>
                    </a:ext>
                  </a:extLst>
                </xdr:cNvPr>
                <xdr:cNvSpPr txBox="1"/>
              </xdr:nvSpPr>
              <xdr:spPr>
                <a:xfrm>
                  <a:off x="27610773" y="1445918"/>
                  <a:ext cx="1456280" cy="641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B3971B7E-B624-4A6C-B7BE-6FD267F1B0F9}" type="TxLink">
                    <a:rPr lang="en-US" sz="1400" b="1" i="0" u="none" strike="noStrike">
                      <a:solidFill>
                        <a:srgbClr val="ED7D31"/>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40.6</a:t>
                  </a:fld>
                  <a:endParaRPr lang="en-US" sz="1400" b="1">
                    <a:solidFill>
                      <a:srgbClr val="ED7D31"/>
                    </a:solidFill>
                    <a:latin typeface="Arial" panose="020B0604020202020204" pitchFamily="34" charset="0"/>
                    <a:cs typeface="Arial" panose="020B0604020202020204" pitchFamily="34" charset="0"/>
                  </a:endParaRPr>
                </a:p>
              </xdr:txBody>
            </xdr:sp>
            <xdr:sp macro="" textlink="$K$3">
              <xdr:nvSpPr>
                <xdr:cNvPr id="31" name="TextBox 30">
                  <a:extLst>
                    <a:ext uri="{FF2B5EF4-FFF2-40B4-BE49-F238E27FC236}">
                      <a16:creationId xmlns:a16="http://schemas.microsoft.com/office/drawing/2014/main" id="{00000000-0008-0000-0700-00001F000000}"/>
                    </a:ext>
                  </a:extLst>
                </xdr:cNvPr>
                <xdr:cNvSpPr txBox="1"/>
              </xdr:nvSpPr>
              <xdr:spPr>
                <a:xfrm>
                  <a:off x="24162113" y="4547656"/>
                  <a:ext cx="1453882" cy="492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5369254-6FE7-41EF-AAC5-DF75400090C4}"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17.4</a:t>
                  </a:fld>
                  <a:endParaRPr lang="en-US" sz="1400" b="1" i="0" u="none" strike="noStrike">
                    <a:solidFill>
                      <a:srgbClr val="00B0F0"/>
                    </a:solidFill>
                    <a:effectLst/>
                    <a:latin typeface="Arial" panose="020B0604020202020204" pitchFamily="34" charset="0"/>
                    <a:ea typeface="+mn-ea"/>
                    <a:cs typeface="Arial" panose="020B0604020202020204" pitchFamily="34" charset="0"/>
                  </a:endParaRPr>
                </a:p>
              </xdr:txBody>
            </xdr:sp>
            <xdr:sp macro="" textlink="$J$3">
              <xdr:nvSpPr>
                <xdr:cNvPr id="30" name="TextBox 29">
                  <a:extLst>
                    <a:ext uri="{FF2B5EF4-FFF2-40B4-BE49-F238E27FC236}">
                      <a16:creationId xmlns:a16="http://schemas.microsoft.com/office/drawing/2014/main" id="{00000000-0008-0000-0700-00001E000000}"/>
                    </a:ext>
                  </a:extLst>
                </xdr:cNvPr>
                <xdr:cNvSpPr txBox="1"/>
              </xdr:nvSpPr>
              <xdr:spPr>
                <a:xfrm>
                  <a:off x="24147449" y="3121141"/>
                  <a:ext cx="1819568" cy="34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4C929069-E50F-4CA1-B7D2-9C5520BF2C14}" type="TxLink">
                    <a:rPr lang="en-US" sz="1400" b="1" i="0" u="none" strike="noStrike">
                      <a:solidFill>
                        <a:srgbClr val="385723"/>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21.8</a:t>
                  </a:fld>
                  <a:endParaRPr lang="en-US" sz="1400" b="1">
                    <a:solidFill>
                      <a:srgbClr val="385723"/>
                    </a:solidFill>
                    <a:latin typeface="Arial" panose="020B0604020202020204" pitchFamily="34" charset="0"/>
                    <a:cs typeface="Arial" panose="020B0604020202020204" pitchFamily="34" charset="0"/>
                  </a:endParaRPr>
                </a:p>
              </xdr:txBody>
            </xdr:sp>
            <xdr:sp macro="" textlink="$H$3">
              <xdr:nvSpPr>
                <xdr:cNvPr id="25" name="TextBox 24">
                  <a:extLst>
                    <a:ext uri="{FF2B5EF4-FFF2-40B4-BE49-F238E27FC236}">
                      <a16:creationId xmlns:a16="http://schemas.microsoft.com/office/drawing/2014/main" id="{00000000-0008-0000-0700-000019000000}"/>
                    </a:ext>
                  </a:extLst>
                </xdr:cNvPr>
                <xdr:cNvSpPr txBox="1"/>
              </xdr:nvSpPr>
              <xdr:spPr>
                <a:xfrm>
                  <a:off x="29550101" y="5283334"/>
                  <a:ext cx="1663580" cy="64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79B7930B-4380-479F-8F0B-4D8D08E64663}" type="TxLink">
                    <a:rPr lang="en-US" sz="1400" b="1" i="0" u="none" strike="noStrike">
                      <a:solidFill>
                        <a:srgbClr val="23C794"/>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13.3</a:t>
                  </a:fld>
                  <a:endParaRPr lang="en-CA" sz="1400" b="1">
                    <a:solidFill>
                      <a:srgbClr val="23C794"/>
                    </a:solidFill>
                    <a:latin typeface="Arial" panose="020B0604020202020204" pitchFamily="34" charset="0"/>
                    <a:cs typeface="Arial" panose="020B0604020202020204" pitchFamily="34" charset="0"/>
                  </a:endParaRPr>
                </a:p>
              </xdr:txBody>
            </xdr:sp>
            <xdr:sp macro="" textlink="$P$3">
              <xdr:nvSpPr>
                <xdr:cNvPr id="21" name="TextBox 20">
                  <a:extLst>
                    <a:ext uri="{FF2B5EF4-FFF2-40B4-BE49-F238E27FC236}">
                      <a16:creationId xmlns:a16="http://schemas.microsoft.com/office/drawing/2014/main" id="{00000000-0008-0000-0700-000015000000}"/>
                    </a:ext>
                  </a:extLst>
                </xdr:cNvPr>
                <xdr:cNvSpPr txBox="1"/>
              </xdr:nvSpPr>
              <xdr:spPr>
                <a:xfrm>
                  <a:off x="28762215" y="4859076"/>
                  <a:ext cx="1450155" cy="518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86B440A-9629-4338-856F-165236CBEAC0}"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7030A0"/>
                    </a:solidFill>
                    <a:latin typeface="Arial" panose="020B0604020202020204" pitchFamily="34" charset="0"/>
                    <a:cs typeface="Arial" panose="020B0604020202020204" pitchFamily="34" charset="0"/>
                  </a:endParaRPr>
                </a:p>
              </xdr:txBody>
            </xdr:sp>
            <xdr:sp macro="" textlink="$I$3">
              <xdr:nvSpPr>
                <xdr:cNvPr id="17" name="TextBox 16">
                  <a:extLst>
                    <a:ext uri="{FF2B5EF4-FFF2-40B4-BE49-F238E27FC236}">
                      <a16:creationId xmlns:a16="http://schemas.microsoft.com/office/drawing/2014/main" id="{00000000-0008-0000-0700-000011000000}"/>
                    </a:ext>
                  </a:extLst>
                </xdr:cNvPr>
                <xdr:cNvSpPr txBox="1"/>
              </xdr:nvSpPr>
              <xdr:spPr>
                <a:xfrm>
                  <a:off x="28697741" y="3864911"/>
                  <a:ext cx="1450139" cy="4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DBD364DF-9807-45DD-B2C9-2C229B2C1281}" type="TxLink">
                    <a:rPr lang="en-US" sz="1400" b="1" i="0" u="none" strike="noStrike">
                      <a:solidFill>
                        <a:srgbClr val="C00000"/>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20.0</a:t>
                  </a:fld>
                  <a:endParaRPr lang="en-US" sz="1400" b="1">
                    <a:solidFill>
                      <a:srgbClr val="C00000"/>
                    </a:solidFill>
                    <a:latin typeface="Arial" panose="020B0604020202020204" pitchFamily="34" charset="0"/>
                    <a:cs typeface="Arial" panose="020B0604020202020204" pitchFamily="34" charset="0"/>
                  </a:endParaRPr>
                </a:p>
              </xdr:txBody>
            </xdr:sp>
            <xdr:sp macro="" textlink="$L$3">
              <xdr:nvSpPr>
                <xdr:cNvPr id="12" name="TextBox 11">
                  <a:extLst>
                    <a:ext uri="{FF2B5EF4-FFF2-40B4-BE49-F238E27FC236}">
                      <a16:creationId xmlns:a16="http://schemas.microsoft.com/office/drawing/2014/main" id="{00000000-0008-0000-0700-00000C000000}"/>
                    </a:ext>
                  </a:extLst>
                </xdr:cNvPr>
                <xdr:cNvSpPr txBox="1"/>
              </xdr:nvSpPr>
              <xdr:spPr>
                <a:xfrm>
                  <a:off x="24079948" y="3824718"/>
                  <a:ext cx="1734167" cy="455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A93413D2-9F41-4EC3-AA55-50C5C400A8EB}"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21.4</a:t>
                  </a:fld>
                  <a:endParaRPr lang="en-US" sz="1400" b="1" i="0" u="none" strike="noStrike">
                    <a:solidFill>
                      <a:srgbClr val="BA36AA"/>
                    </a:solidFill>
                    <a:effectLst/>
                    <a:latin typeface="Arial" panose="020B0604020202020204" pitchFamily="34" charset="0"/>
                    <a:ea typeface="+mn-ea"/>
                    <a:cs typeface="Arial" panose="020B0604020202020204" pitchFamily="34" charset="0"/>
                  </a:endParaRPr>
                </a:p>
              </xdr:txBody>
            </xdr:sp>
          </xdr:grpSp>
          <xdr:grpSp>
            <xdr:nvGrpSpPr>
              <xdr:cNvPr id="42" name="Group 41">
                <a:extLst>
                  <a:ext uri="{FF2B5EF4-FFF2-40B4-BE49-F238E27FC236}">
                    <a16:creationId xmlns:a16="http://schemas.microsoft.com/office/drawing/2014/main" id="{00000000-0008-0000-0700-00002A000000}"/>
                  </a:ext>
                </a:extLst>
              </xdr:cNvPr>
              <xdr:cNvGrpSpPr>
                <a:grpSpLocks noChangeAspect="1"/>
              </xdr:cNvGrpSpPr>
            </xdr:nvGrpSpPr>
            <xdr:grpSpPr>
              <a:xfrm>
                <a:off x="18363671" y="784602"/>
                <a:ext cx="4306032" cy="1423360"/>
                <a:chOff x="16720415" y="1439414"/>
                <a:chExt cx="7633648" cy="2613427"/>
              </a:xfrm>
            </xdr:grpSpPr>
            <xdr:sp macro="" textlink="$N$6">
              <xdr:nvSpPr>
                <xdr:cNvPr id="64" name="TextBox 63">
                  <a:extLst>
                    <a:ext uri="{FF2B5EF4-FFF2-40B4-BE49-F238E27FC236}">
                      <a16:creationId xmlns:a16="http://schemas.microsoft.com/office/drawing/2014/main" id="{00000000-0008-0000-0700-000040000000}"/>
                    </a:ext>
                  </a:extLst>
                </xdr:cNvPr>
                <xdr:cNvSpPr txBox="1"/>
              </xdr:nvSpPr>
              <xdr:spPr>
                <a:xfrm>
                  <a:off x="20482703" y="3536037"/>
                  <a:ext cx="1415980" cy="516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D2BDAC-D682-411A-9094-35B882F04B86}" type="TxLink">
                    <a:rPr lang="en-US" sz="1400" b="1" i="0" u="none" strike="noStrike">
                      <a:solidFill>
                        <a:schemeClr val="accent2"/>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chemeClr val="accent2"/>
                    </a:solidFill>
                    <a:latin typeface="Arial" panose="020B0604020202020204" pitchFamily="34" charset="0"/>
                    <a:cs typeface="Arial" panose="020B0604020202020204" pitchFamily="34" charset="0"/>
                  </a:endParaRPr>
                </a:p>
              </xdr:txBody>
            </xdr:sp>
            <xdr:sp macro="" textlink="$E$6">
              <xdr:nvSpPr>
                <xdr:cNvPr id="58" name="TextBox 57">
                  <a:extLst>
                    <a:ext uri="{FF2B5EF4-FFF2-40B4-BE49-F238E27FC236}">
                      <a16:creationId xmlns:a16="http://schemas.microsoft.com/office/drawing/2014/main" id="{00000000-0008-0000-0700-00003A000000}"/>
                    </a:ext>
                  </a:extLst>
                </xdr:cNvPr>
                <xdr:cNvSpPr txBox="1"/>
              </xdr:nvSpPr>
              <xdr:spPr>
                <a:xfrm>
                  <a:off x="16720415" y="2017161"/>
                  <a:ext cx="1453880" cy="49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3E6EFFB8-65CA-403E-A688-E9A8DD349097}" type="TxLink">
                    <a:rPr lang="en-US" sz="1400" b="1" i="0" u="none" strike="noStrike">
                      <a:solidFill>
                        <a:srgbClr val="0070C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11.4</a:t>
                  </a:fld>
                  <a:endParaRPr lang="en-US" sz="1400" b="1" i="0" u="none" strike="noStrike">
                    <a:solidFill>
                      <a:srgbClr val="0070C0"/>
                    </a:solidFill>
                    <a:effectLst/>
                    <a:latin typeface="Arial" panose="020B0604020202020204" pitchFamily="34" charset="0"/>
                    <a:ea typeface="+mn-ea"/>
                    <a:cs typeface="Arial" panose="020B0604020202020204" pitchFamily="34" charset="0"/>
                  </a:endParaRPr>
                </a:p>
              </xdr:txBody>
            </xdr:sp>
            <xdr:sp macro="" textlink="$F$6">
              <xdr:nvSpPr>
                <xdr:cNvPr id="55" name="TextBox 54">
                  <a:extLst>
                    <a:ext uri="{FF2B5EF4-FFF2-40B4-BE49-F238E27FC236}">
                      <a16:creationId xmlns:a16="http://schemas.microsoft.com/office/drawing/2014/main" id="{00000000-0008-0000-0700-000037000000}"/>
                    </a:ext>
                  </a:extLst>
                </xdr:cNvPr>
                <xdr:cNvSpPr txBox="1"/>
              </xdr:nvSpPr>
              <xdr:spPr>
                <a:xfrm>
                  <a:off x="22900180" y="2731158"/>
                  <a:ext cx="1453883" cy="486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DDAF7041-A0A8-4BC6-A153-EF489A950BBE}"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15.6</a:t>
                  </a:fld>
                  <a:endParaRPr lang="en-US" sz="1400" b="1" i="0" u="none" strike="noStrike">
                    <a:solidFill>
                      <a:srgbClr val="002060"/>
                    </a:solidFill>
                    <a:effectLst/>
                    <a:latin typeface="Arial" panose="020B0604020202020204" pitchFamily="34" charset="0"/>
                    <a:ea typeface="+mn-ea"/>
                    <a:cs typeface="Arial" panose="020B0604020202020204" pitchFamily="34" charset="0"/>
                  </a:endParaRPr>
                </a:p>
              </xdr:txBody>
            </xdr:sp>
            <xdr:sp macro="" textlink="$G$6">
              <xdr:nvSpPr>
                <xdr:cNvPr id="52" name="TextBox 51">
                  <a:extLst>
                    <a:ext uri="{FF2B5EF4-FFF2-40B4-BE49-F238E27FC236}">
                      <a16:creationId xmlns:a16="http://schemas.microsoft.com/office/drawing/2014/main" id="{00000000-0008-0000-0700-000034000000}"/>
                    </a:ext>
                  </a:extLst>
                </xdr:cNvPr>
                <xdr:cNvSpPr txBox="1"/>
              </xdr:nvSpPr>
              <xdr:spPr>
                <a:xfrm>
                  <a:off x="17103024" y="2824247"/>
                  <a:ext cx="1734166" cy="455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8F993452-86A7-47DE-94D0-B5D74B90A377}"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25.1</a:t>
                  </a:fld>
                  <a:endParaRPr lang="en-US" sz="1400" b="1" i="0" u="none" strike="noStrike">
                    <a:solidFill>
                      <a:srgbClr val="BA36AA"/>
                    </a:solidFill>
                    <a:effectLst/>
                    <a:latin typeface="Arial" panose="020B0604020202020204" pitchFamily="34" charset="0"/>
                    <a:ea typeface="+mn-ea"/>
                    <a:cs typeface="Arial" panose="020B0604020202020204" pitchFamily="34" charset="0"/>
                  </a:endParaRPr>
                </a:p>
              </xdr:txBody>
            </xdr:sp>
            <xdr:sp macro="" textlink="$H$6">
              <xdr:nvSpPr>
                <xdr:cNvPr id="49" name="TextBox 48">
                  <a:extLst>
                    <a:ext uri="{FF2B5EF4-FFF2-40B4-BE49-F238E27FC236}">
                      <a16:creationId xmlns:a16="http://schemas.microsoft.com/office/drawing/2014/main" id="{00000000-0008-0000-0700-000031000000}"/>
                    </a:ext>
                  </a:extLst>
                </xdr:cNvPr>
                <xdr:cNvSpPr txBox="1"/>
              </xdr:nvSpPr>
              <xdr:spPr>
                <a:xfrm>
                  <a:off x="22085462" y="1439414"/>
                  <a:ext cx="1734162" cy="455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63C0911A-BAB9-48A0-B853-933C4BD57E99}" type="TxLink">
                    <a:rPr lang="en-US" sz="1400" b="1" i="0" u="none" strike="noStrike">
                      <a:solidFill>
                        <a:srgbClr val="FF000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11.5</a:t>
                  </a:fld>
                  <a:endParaRPr lang="en-US" sz="1400" b="1" i="0" u="none" strike="noStrike">
                    <a:solidFill>
                      <a:srgbClr val="FF0000"/>
                    </a:solidFill>
                    <a:effectLst/>
                    <a:latin typeface="Arial" panose="020B0604020202020204" pitchFamily="34" charset="0"/>
                    <a:ea typeface="+mn-ea"/>
                    <a:cs typeface="Arial" panose="020B0604020202020204" pitchFamily="34" charset="0"/>
                  </a:endParaRPr>
                </a:p>
              </xdr:txBody>
            </xdr:sp>
          </xdr:grpSp>
          <xdr:sp macro="" textlink="$G$3">
            <xdr:nvSpPr>
              <xdr:cNvPr id="70" name="TextBox 69">
                <a:extLst>
                  <a:ext uri="{FF2B5EF4-FFF2-40B4-BE49-F238E27FC236}">
                    <a16:creationId xmlns:a16="http://schemas.microsoft.com/office/drawing/2014/main" id="{00000000-0008-0000-0700-000046000000}"/>
                  </a:ext>
                </a:extLst>
              </xdr:cNvPr>
              <xdr:cNvSpPr txBox="1"/>
            </xdr:nvSpPr>
            <xdr:spPr>
              <a:xfrm>
                <a:off x="24293648" y="828869"/>
                <a:ext cx="710070" cy="248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D7519C2-300E-41D8-9837-F057FD8F3378}" type="TxLink">
                  <a:rPr lang="en-US" sz="1400" b="1" i="0" u="none" strike="noStrike">
                    <a:solidFill>
                      <a:srgbClr val="ED7D31"/>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59.9</a:t>
                </a:fld>
                <a:endParaRPr lang="en-CA" sz="1400" b="1">
                  <a:solidFill>
                    <a:srgbClr val="ED7D31"/>
                  </a:solidFill>
                  <a:latin typeface="Arial" panose="020B0604020202020204" pitchFamily="34" charset="0"/>
                  <a:cs typeface="Arial" panose="020B0604020202020204" pitchFamily="34" charset="0"/>
                </a:endParaRPr>
              </a:p>
            </xdr:txBody>
          </xdr:sp>
          <xdr:grpSp>
            <xdr:nvGrpSpPr>
              <xdr:cNvPr id="71" name="Group 70">
                <a:extLst>
                  <a:ext uri="{FF2B5EF4-FFF2-40B4-BE49-F238E27FC236}">
                    <a16:creationId xmlns:a16="http://schemas.microsoft.com/office/drawing/2014/main" id="{00000000-0008-0000-0700-000047000000}"/>
                  </a:ext>
                </a:extLst>
              </xdr:cNvPr>
              <xdr:cNvGrpSpPr>
                <a:grpSpLocks noChangeAspect="1"/>
              </xdr:cNvGrpSpPr>
            </xdr:nvGrpSpPr>
            <xdr:grpSpPr>
              <a:xfrm>
                <a:off x="21422616" y="5020463"/>
                <a:ext cx="2768159" cy="1329320"/>
                <a:chOff x="25047578" y="8538064"/>
                <a:chExt cx="3441970" cy="1656332"/>
              </a:xfrm>
            </xdr:grpSpPr>
            <xdr:sp macro="" textlink="$I$9">
              <xdr:nvSpPr>
                <xdr:cNvPr id="79" name="TextBox 78">
                  <a:extLst>
                    <a:ext uri="{FF2B5EF4-FFF2-40B4-BE49-F238E27FC236}">
                      <a16:creationId xmlns:a16="http://schemas.microsoft.com/office/drawing/2014/main" id="{00000000-0008-0000-0700-00004F000000}"/>
                    </a:ext>
                  </a:extLst>
                </xdr:cNvPr>
                <xdr:cNvSpPr txBox="1"/>
              </xdr:nvSpPr>
              <xdr:spPr>
                <a:xfrm>
                  <a:off x="25047578" y="8538064"/>
                  <a:ext cx="1454037" cy="27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BCFFA022-32DB-4212-83FC-F4C276611868}" type="TxLink">
                    <a:rPr lang="en-US" sz="1400" b="1" i="0" u="none" strike="noStrike">
                      <a:solidFill>
                        <a:srgbClr val="005426"/>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6.5</a:t>
                  </a:fld>
                  <a:endParaRPr lang="en-CA" sz="1400" b="1">
                    <a:solidFill>
                      <a:srgbClr val="005426"/>
                    </a:solidFill>
                    <a:latin typeface="Arial" panose="020B0604020202020204" pitchFamily="34" charset="0"/>
                    <a:cs typeface="Arial" panose="020B0604020202020204" pitchFamily="34" charset="0"/>
                  </a:endParaRPr>
                </a:p>
              </xdr:txBody>
            </xdr:sp>
            <xdr:sp macro="" textlink="$H$9">
              <xdr:nvSpPr>
                <xdr:cNvPr id="80" name="TextBox 79">
                  <a:extLst>
                    <a:ext uri="{FF2B5EF4-FFF2-40B4-BE49-F238E27FC236}">
                      <a16:creationId xmlns:a16="http://schemas.microsoft.com/office/drawing/2014/main" id="{00000000-0008-0000-0700-000050000000}"/>
                    </a:ext>
                  </a:extLst>
                </xdr:cNvPr>
                <xdr:cNvSpPr txBox="1"/>
              </xdr:nvSpPr>
              <xdr:spPr>
                <a:xfrm>
                  <a:off x="25436624" y="9923737"/>
                  <a:ext cx="1454039" cy="27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898E2E6A-F98F-449C-9D44-BB66A24C8941}"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3.1</a:t>
                  </a:fld>
                  <a:endParaRPr lang="en-CA" sz="1400" b="1">
                    <a:solidFill>
                      <a:srgbClr val="BA36AA"/>
                    </a:solidFill>
                    <a:latin typeface="Arial" panose="020B0604020202020204" pitchFamily="34" charset="0"/>
                    <a:cs typeface="Arial" panose="020B0604020202020204" pitchFamily="34" charset="0"/>
                  </a:endParaRPr>
                </a:p>
              </xdr:txBody>
            </xdr:sp>
            <xdr:sp macro="" textlink="$J$9">
              <xdr:nvSpPr>
                <xdr:cNvPr id="81" name="TextBox 80">
                  <a:extLst>
                    <a:ext uri="{FF2B5EF4-FFF2-40B4-BE49-F238E27FC236}">
                      <a16:creationId xmlns:a16="http://schemas.microsoft.com/office/drawing/2014/main" id="{00000000-0008-0000-0700-000051000000}"/>
                    </a:ext>
                  </a:extLst>
                </xdr:cNvPr>
                <xdr:cNvSpPr txBox="1"/>
              </xdr:nvSpPr>
              <xdr:spPr>
                <a:xfrm>
                  <a:off x="27035511" y="9540782"/>
                  <a:ext cx="1454037" cy="270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3E69C575-9189-433C-A392-29E1D6A8A15C}"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4.0</a:t>
                  </a:fld>
                  <a:endParaRPr lang="en-CA" sz="1400" b="1" i="0">
                    <a:solidFill>
                      <a:srgbClr val="002060"/>
                    </a:solidFill>
                    <a:latin typeface="Arial" panose="020B0604020202020204" pitchFamily="34" charset="0"/>
                    <a:cs typeface="Arial" panose="020B0604020202020204" pitchFamily="34" charset="0"/>
                  </a:endParaRPr>
                </a:p>
              </xdr:txBody>
            </xdr:sp>
          </xdr:grpSp>
          <xdr:grpSp>
            <xdr:nvGrpSpPr>
              <xdr:cNvPr id="82" name="Group 81">
                <a:extLst>
                  <a:ext uri="{FF2B5EF4-FFF2-40B4-BE49-F238E27FC236}">
                    <a16:creationId xmlns:a16="http://schemas.microsoft.com/office/drawing/2014/main" id="{00000000-0008-0000-0700-000052000000}"/>
                  </a:ext>
                </a:extLst>
              </xdr:cNvPr>
              <xdr:cNvGrpSpPr>
                <a:grpSpLocks noChangeAspect="1"/>
              </xdr:cNvGrpSpPr>
            </xdr:nvGrpSpPr>
            <xdr:grpSpPr>
              <a:xfrm>
                <a:off x="14490311" y="488849"/>
                <a:ext cx="3314220" cy="2833017"/>
                <a:chOff x="12395372" y="671007"/>
                <a:chExt cx="5968307" cy="5274009"/>
              </a:xfrm>
            </xdr:grpSpPr>
            <xdr:grpSp>
              <xdr:nvGrpSpPr>
                <xdr:cNvPr id="83" name="Group 82">
                  <a:extLst>
                    <a:ext uri="{FF2B5EF4-FFF2-40B4-BE49-F238E27FC236}">
                      <a16:creationId xmlns:a16="http://schemas.microsoft.com/office/drawing/2014/main" id="{00000000-0008-0000-0700-000053000000}"/>
                    </a:ext>
                  </a:extLst>
                </xdr:cNvPr>
                <xdr:cNvGrpSpPr/>
              </xdr:nvGrpSpPr>
              <xdr:grpSpPr>
                <a:xfrm>
                  <a:off x="12395372" y="671007"/>
                  <a:ext cx="5968307" cy="5274009"/>
                  <a:chOff x="12395372" y="671007"/>
                  <a:chExt cx="5968307" cy="5274009"/>
                </a:xfrm>
              </xdr:grpSpPr>
              <xdr:grpSp>
                <xdr:nvGrpSpPr>
                  <xdr:cNvPr id="85" name="Group 84">
                    <a:extLst>
                      <a:ext uri="{FF2B5EF4-FFF2-40B4-BE49-F238E27FC236}">
                        <a16:creationId xmlns:a16="http://schemas.microsoft.com/office/drawing/2014/main" id="{00000000-0008-0000-0700-000055000000}"/>
                      </a:ext>
                    </a:extLst>
                  </xdr:cNvPr>
                  <xdr:cNvGrpSpPr/>
                </xdr:nvGrpSpPr>
                <xdr:grpSpPr>
                  <a:xfrm>
                    <a:off x="12395372" y="671007"/>
                    <a:ext cx="5854030" cy="5274009"/>
                    <a:chOff x="12395372" y="671007"/>
                    <a:chExt cx="5854030" cy="5274009"/>
                  </a:xfrm>
                </xdr:grpSpPr>
                <xdr:sp macro="" textlink="$I$6">
                  <xdr:nvSpPr>
                    <xdr:cNvPr id="119" name="TextBox 118">
                      <a:extLst>
                        <a:ext uri="{FF2B5EF4-FFF2-40B4-BE49-F238E27FC236}">
                          <a16:creationId xmlns:a16="http://schemas.microsoft.com/office/drawing/2014/main" id="{00000000-0008-0000-0700-000077000000}"/>
                        </a:ext>
                      </a:extLst>
                    </xdr:cNvPr>
                    <xdr:cNvSpPr txBox="1"/>
                  </xdr:nvSpPr>
                  <xdr:spPr>
                    <a:xfrm>
                      <a:off x="16794284" y="5379225"/>
                      <a:ext cx="1455118" cy="565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6E14073-6606-40AD-8EF7-BD4F3D73FA36}"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15.3</a:t>
                      </a:fld>
                      <a:endParaRPr lang="en-CA" sz="1400" b="1">
                        <a:solidFill>
                          <a:srgbClr val="7030A0"/>
                        </a:solidFill>
                        <a:latin typeface="Arial" panose="020B0604020202020204" pitchFamily="34" charset="0"/>
                        <a:cs typeface="Arial" panose="020B0604020202020204" pitchFamily="34" charset="0"/>
                      </a:endParaRPr>
                    </a:p>
                  </xdr:txBody>
                </xdr:sp>
                <xdr:sp macro="" textlink="$J$6">
                  <xdr:nvSpPr>
                    <xdr:cNvPr id="115" name="TextBox 114">
                      <a:extLst>
                        <a:ext uri="{FF2B5EF4-FFF2-40B4-BE49-F238E27FC236}">
                          <a16:creationId xmlns:a16="http://schemas.microsoft.com/office/drawing/2014/main" id="{00000000-0008-0000-0700-000073000000}"/>
                        </a:ext>
                      </a:extLst>
                    </xdr:cNvPr>
                    <xdr:cNvSpPr txBox="1"/>
                  </xdr:nvSpPr>
                  <xdr:spPr>
                    <a:xfrm>
                      <a:off x="12849278" y="4307076"/>
                      <a:ext cx="1350845" cy="508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7BDEF95E-B954-4043-B963-6C14F20762DF}"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29.7</a:t>
                      </a:fld>
                      <a:endParaRPr lang="en-CA" sz="1400" b="1">
                        <a:solidFill>
                          <a:srgbClr val="002060"/>
                        </a:solidFill>
                        <a:latin typeface="Arial" panose="020B0604020202020204" pitchFamily="34" charset="0"/>
                        <a:cs typeface="Arial" panose="020B0604020202020204" pitchFamily="34" charset="0"/>
                      </a:endParaRPr>
                    </a:p>
                  </xdr:txBody>
                </xdr:sp>
                <xdr:sp macro="" textlink="$O$9">
                  <xdr:nvSpPr>
                    <xdr:cNvPr id="111" name="TextBox 110">
                      <a:extLst>
                        <a:ext uri="{FF2B5EF4-FFF2-40B4-BE49-F238E27FC236}">
                          <a16:creationId xmlns:a16="http://schemas.microsoft.com/office/drawing/2014/main" id="{00000000-0008-0000-0700-00006F000000}"/>
                        </a:ext>
                      </a:extLst>
                    </xdr:cNvPr>
                    <xdr:cNvSpPr txBox="1"/>
                  </xdr:nvSpPr>
                  <xdr:spPr>
                    <a:xfrm>
                      <a:off x="12758563" y="2996426"/>
                      <a:ext cx="1454129" cy="32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4538169-C3EA-40D4-8866-DDA9D91DE6AC}"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00B0F0"/>
                        </a:solidFill>
                        <a:latin typeface="Arial" panose="020B0604020202020204" pitchFamily="34" charset="0"/>
                        <a:cs typeface="Arial" panose="020B0604020202020204" pitchFamily="34" charset="0"/>
                      </a:endParaRPr>
                    </a:p>
                  </xdr:txBody>
                </xdr:sp>
                <xdr:grpSp>
                  <xdr:nvGrpSpPr>
                    <xdr:cNvPr id="94" name="Group 93">
                      <a:extLst>
                        <a:ext uri="{FF2B5EF4-FFF2-40B4-BE49-F238E27FC236}">
                          <a16:creationId xmlns:a16="http://schemas.microsoft.com/office/drawing/2014/main" id="{00000000-0008-0000-0700-00005E000000}"/>
                        </a:ext>
                      </a:extLst>
                    </xdr:cNvPr>
                    <xdr:cNvGrpSpPr/>
                  </xdr:nvGrpSpPr>
                  <xdr:grpSpPr>
                    <a:xfrm>
                      <a:off x="12395372" y="738550"/>
                      <a:ext cx="1939754" cy="1903064"/>
                      <a:chOff x="12395372" y="738550"/>
                      <a:chExt cx="1939754" cy="1903064"/>
                    </a:xfrm>
                  </xdr:grpSpPr>
                  <xdr:sp macro="" textlink="$N$9">
                    <xdr:nvSpPr>
                      <xdr:cNvPr id="107" name="TextBox 106">
                        <a:extLst>
                          <a:ext uri="{FF2B5EF4-FFF2-40B4-BE49-F238E27FC236}">
                            <a16:creationId xmlns:a16="http://schemas.microsoft.com/office/drawing/2014/main" id="{00000000-0008-0000-0700-00006B000000}"/>
                          </a:ext>
                        </a:extLst>
                      </xdr:cNvPr>
                      <xdr:cNvSpPr txBox="1"/>
                    </xdr:nvSpPr>
                    <xdr:spPr>
                      <a:xfrm>
                        <a:off x="12395372" y="738550"/>
                        <a:ext cx="1453345" cy="326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L$6">
                    <xdr:nvSpPr>
                      <xdr:cNvPr id="103" name="TextBox 102">
                        <a:extLst>
                          <a:ext uri="{FF2B5EF4-FFF2-40B4-BE49-F238E27FC236}">
                            <a16:creationId xmlns:a16="http://schemas.microsoft.com/office/drawing/2014/main" id="{00000000-0008-0000-0700-000067000000}"/>
                          </a:ext>
                        </a:extLst>
                      </xdr:cNvPr>
                      <xdr:cNvSpPr txBox="1"/>
                    </xdr:nvSpPr>
                    <xdr:spPr>
                      <a:xfrm>
                        <a:off x="12881089" y="1922414"/>
                        <a:ext cx="1454037" cy="7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13D3BD61-7984-4026-9E6C-612FE186E3DA}"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46.7</a:t>
                        </a:fld>
                        <a:endParaRPr lang="en-CA" sz="1400" b="1">
                          <a:solidFill>
                            <a:srgbClr val="BA36AA"/>
                          </a:solidFill>
                          <a:latin typeface="Arial" panose="020B0604020202020204" pitchFamily="34" charset="0"/>
                          <a:cs typeface="Arial" panose="020B0604020202020204" pitchFamily="34" charset="0"/>
                        </a:endParaRPr>
                      </a:p>
                    </xdr:txBody>
                  </xdr:sp>
                </xdr:grpSp>
                <xdr:grpSp>
                  <xdr:nvGrpSpPr>
                    <xdr:cNvPr id="95" name="Group 94">
                      <a:extLst>
                        <a:ext uri="{FF2B5EF4-FFF2-40B4-BE49-F238E27FC236}">
                          <a16:creationId xmlns:a16="http://schemas.microsoft.com/office/drawing/2014/main" id="{00000000-0008-0000-0700-00005F000000}"/>
                        </a:ext>
                      </a:extLst>
                    </xdr:cNvPr>
                    <xdr:cNvGrpSpPr/>
                  </xdr:nvGrpSpPr>
                  <xdr:grpSpPr>
                    <a:xfrm>
                      <a:off x="12572022" y="671007"/>
                      <a:ext cx="5313725" cy="620725"/>
                      <a:chOff x="12572022" y="671007"/>
                      <a:chExt cx="5313725" cy="620725"/>
                    </a:xfrm>
                  </xdr:grpSpPr>
                  <xdr:sp macro="" textlink="$N$9">
                    <xdr:nvSpPr>
                      <xdr:cNvPr id="101" name="TextBox 100">
                        <a:extLst>
                          <a:ext uri="{FF2B5EF4-FFF2-40B4-BE49-F238E27FC236}">
                            <a16:creationId xmlns:a16="http://schemas.microsoft.com/office/drawing/2014/main" id="{00000000-0008-0000-0700-000065000000}"/>
                          </a:ext>
                        </a:extLst>
                      </xdr:cNvPr>
                      <xdr:cNvSpPr txBox="1"/>
                    </xdr:nvSpPr>
                    <xdr:spPr>
                      <a:xfrm>
                        <a:off x="12572022" y="671007"/>
                        <a:ext cx="1453346" cy="333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E$9">
                    <xdr:nvSpPr>
                      <xdr:cNvPr id="97" name="TextBox 96">
                        <a:extLst>
                          <a:ext uri="{FF2B5EF4-FFF2-40B4-BE49-F238E27FC236}">
                            <a16:creationId xmlns:a16="http://schemas.microsoft.com/office/drawing/2014/main" id="{00000000-0008-0000-0700-000061000000}"/>
                          </a:ext>
                        </a:extLst>
                      </xdr:cNvPr>
                      <xdr:cNvSpPr txBox="1"/>
                    </xdr:nvSpPr>
                    <xdr:spPr>
                      <a:xfrm>
                        <a:off x="16634214" y="806169"/>
                        <a:ext cx="1251533" cy="485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2FF5B82E-2240-4AB1-87C5-A85B84470C90}" type="TxLink">
                          <a:rPr lang="en-US" sz="1400" b="1" i="0" u="none" strike="noStrike">
                            <a:solidFill>
                              <a:srgbClr val="ED7D31"/>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53.4</a:t>
                        </a:fld>
                        <a:endParaRPr lang="en-CA" sz="1400" b="1">
                          <a:solidFill>
                            <a:srgbClr val="ED7D31"/>
                          </a:solidFill>
                          <a:latin typeface="Arial" panose="020B0604020202020204" pitchFamily="34" charset="0"/>
                          <a:cs typeface="Arial" panose="020B0604020202020204" pitchFamily="34" charset="0"/>
                        </a:endParaRPr>
                      </a:p>
                    </xdr:txBody>
                  </xdr:sp>
                </xdr:grpSp>
              </xdr:grpSp>
              <xdr:sp macro="" textlink="$G$9">
                <xdr:nvSpPr>
                  <xdr:cNvPr id="89" name="TextBox 88">
                    <a:extLst>
                      <a:ext uri="{FF2B5EF4-FFF2-40B4-BE49-F238E27FC236}">
                        <a16:creationId xmlns:a16="http://schemas.microsoft.com/office/drawing/2014/main" id="{00000000-0008-0000-0700-000059000000}"/>
                      </a:ext>
                    </a:extLst>
                  </xdr:cNvPr>
                  <xdr:cNvSpPr txBox="1"/>
                </xdr:nvSpPr>
                <xdr:spPr>
                  <a:xfrm>
                    <a:off x="16909641" y="2172881"/>
                    <a:ext cx="1454038" cy="398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0C616EF-66F9-4FB8-BD1B-615B64EA0277}" type="TxLink">
                      <a:rPr lang="en-US" sz="1400" b="1" i="0" u="none" strike="noStrike">
                        <a:solidFill>
                          <a:srgbClr val="86988D"/>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42.0</a:t>
                    </a:fld>
                    <a:endParaRPr lang="en-CA" sz="1400" b="1">
                      <a:solidFill>
                        <a:srgbClr val="86988D"/>
                      </a:solidFill>
                      <a:latin typeface="Arial" panose="020B0604020202020204" pitchFamily="34" charset="0"/>
                      <a:cs typeface="Arial" panose="020B0604020202020204" pitchFamily="34" charset="0"/>
                    </a:endParaRPr>
                  </a:p>
                </xdr:txBody>
              </xdr:sp>
            </xdr:grpSp>
            <xdr:sp macro="" textlink="$F$9">
              <xdr:nvSpPr>
                <xdr:cNvPr id="84" name="TextBox 83">
                  <a:extLst>
                    <a:ext uri="{FF2B5EF4-FFF2-40B4-BE49-F238E27FC236}">
                      <a16:creationId xmlns:a16="http://schemas.microsoft.com/office/drawing/2014/main" id="{00000000-0008-0000-0700-000054000000}"/>
                    </a:ext>
                  </a:extLst>
                </xdr:cNvPr>
                <xdr:cNvSpPr txBox="1"/>
              </xdr:nvSpPr>
              <xdr:spPr>
                <a:xfrm>
                  <a:off x="12746848" y="3030517"/>
                  <a:ext cx="1617384" cy="51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6898389-2276-4980-9B95-0C5789FCD441}" type="TxLink">
                    <a:rPr lang="en-US" sz="1400" b="1" i="0" u="none" strike="noStrike">
                      <a:solidFill>
                        <a:srgbClr val="0070C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34.3</a:t>
                  </a:fld>
                  <a:endParaRPr lang="en-CA" sz="1400" b="1">
                    <a:solidFill>
                      <a:srgbClr val="0070C0"/>
                    </a:solidFill>
                    <a:latin typeface="Arial" panose="020B0604020202020204" pitchFamily="34" charset="0"/>
                    <a:cs typeface="Arial" panose="020B0604020202020204" pitchFamily="34" charset="0"/>
                  </a:endParaRPr>
                </a:p>
              </xdr:txBody>
            </xdr:sp>
          </xdr:grpSp>
          <xdr:sp macro="" textlink="$M$3">
            <xdr:nvSpPr>
              <xdr:cNvPr id="120" name="TextBox 119">
                <a:extLst>
                  <a:ext uri="{FF2B5EF4-FFF2-40B4-BE49-F238E27FC236}">
                    <a16:creationId xmlns:a16="http://schemas.microsoft.com/office/drawing/2014/main" id="{00000000-0008-0000-0700-000078000000}"/>
                  </a:ext>
                </a:extLst>
              </xdr:cNvPr>
              <xdr:cNvSpPr txBox="1"/>
            </xdr:nvSpPr>
            <xdr:spPr>
              <a:xfrm>
                <a:off x="18449423" y="6586274"/>
                <a:ext cx="1097228" cy="413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28959D27-EA15-4B64-A3A3-4B6E07F99237}"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17.7</a:t>
                </a:fld>
                <a:endParaRPr lang="en-CA" sz="1400" b="1">
                  <a:solidFill>
                    <a:srgbClr val="7030A0"/>
                  </a:solidFill>
                  <a:latin typeface="Arial" panose="020B0604020202020204" pitchFamily="34" charset="0"/>
                  <a:cs typeface="Arial" panose="020B0604020202020204" pitchFamily="34" charset="0"/>
                </a:endParaRPr>
              </a:p>
            </xdr:txBody>
          </xdr:sp>
          <xdr:sp macro="" textlink="$K$6">
            <xdr:nvSpPr>
              <xdr:cNvPr id="121" name="TextBox 120">
                <a:extLst>
                  <a:ext uri="{FF2B5EF4-FFF2-40B4-BE49-F238E27FC236}">
                    <a16:creationId xmlns:a16="http://schemas.microsoft.com/office/drawing/2014/main" id="{00000000-0008-0000-0700-000079000000}"/>
                  </a:ext>
                </a:extLst>
              </xdr:cNvPr>
              <xdr:cNvSpPr txBox="1"/>
            </xdr:nvSpPr>
            <xdr:spPr>
              <a:xfrm>
                <a:off x="20373361" y="2108420"/>
                <a:ext cx="820114" cy="265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2C2C65A-6F68-4AB6-8A02-E16BF6CE2912}" type="TxLink">
                  <a:rPr lang="en-US" sz="1400" b="1" i="0" u="none" strike="noStrike">
                    <a:solidFill>
                      <a:srgbClr val="00B05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33.8</a:t>
                </a:fld>
                <a:endParaRPr lang="en-US" sz="1400" b="1" i="0" u="none" strike="noStrike">
                  <a:solidFill>
                    <a:srgbClr val="00B050"/>
                  </a:solidFill>
                  <a:effectLst/>
                  <a:latin typeface="Arial" panose="020B0604020202020204" pitchFamily="34" charset="0"/>
                  <a:ea typeface="+mn-ea"/>
                  <a:cs typeface="Arial" panose="020B0604020202020204" pitchFamily="34" charset="0"/>
                </a:endParaRPr>
              </a:p>
            </xdr:txBody>
          </xdr:sp>
          <xdr:sp macro="" textlink="$N$3">
            <xdr:nvSpPr>
              <xdr:cNvPr id="127" name="TextBox 126">
                <a:extLst>
                  <a:ext uri="{FF2B5EF4-FFF2-40B4-BE49-F238E27FC236}">
                    <a16:creationId xmlns:a16="http://schemas.microsoft.com/office/drawing/2014/main" id="{00000000-0008-0000-0700-00007F000000}"/>
                  </a:ext>
                </a:extLst>
              </xdr:cNvPr>
              <xdr:cNvSpPr txBox="1"/>
            </xdr:nvSpPr>
            <xdr:spPr>
              <a:xfrm>
                <a:off x="24262860" y="1643992"/>
                <a:ext cx="710070" cy="248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CC077A0-113F-4EF2-B1E6-6A9C931B6132}"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35.5</a:t>
                </a:fld>
                <a:endParaRPr lang="en-CA" sz="1400" b="1">
                  <a:solidFill>
                    <a:srgbClr val="BA36AA"/>
                  </a:solidFill>
                  <a:latin typeface="Arial" panose="020B0604020202020204" pitchFamily="34" charset="0"/>
                  <a:cs typeface="Arial" panose="020B0604020202020204" pitchFamily="34" charset="0"/>
                </a:endParaRPr>
              </a:p>
            </xdr:txBody>
          </xdr:sp>
          <xdr:sp macro="" textlink="$O$3">
            <xdr:nvSpPr>
              <xdr:cNvPr id="132" name="TextBox 131">
                <a:extLst>
                  <a:ext uri="{FF2B5EF4-FFF2-40B4-BE49-F238E27FC236}">
                    <a16:creationId xmlns:a16="http://schemas.microsoft.com/office/drawing/2014/main" id="{00000000-0008-0000-0700-000084000000}"/>
                  </a:ext>
                </a:extLst>
              </xdr:cNvPr>
              <xdr:cNvSpPr txBox="1"/>
            </xdr:nvSpPr>
            <xdr:spPr>
              <a:xfrm>
                <a:off x="24276595" y="2247158"/>
                <a:ext cx="1169389" cy="217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0381CF8-89F0-47AC-BC6F-CCB9D85A8F02}" type="TxLink">
                  <a:rPr lang="en-US" sz="1400" b="1" i="0" u="none" strike="noStrike">
                    <a:solidFill>
                      <a:srgbClr val="00B05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20.7</a:t>
                </a:fld>
                <a:endParaRPr lang="en-CA" sz="1400" b="1">
                  <a:solidFill>
                    <a:srgbClr val="00B050"/>
                  </a:solidFill>
                  <a:latin typeface="Arial" panose="020B0604020202020204" pitchFamily="34" charset="0"/>
                  <a:cs typeface="Arial" panose="020B0604020202020204" pitchFamily="34" charset="0"/>
                </a:endParaRPr>
              </a:p>
            </xdr:txBody>
          </xdr:sp>
        </xdr:grpSp>
        <xdr:sp macro="" textlink="">
          <xdr:nvSpPr>
            <xdr:cNvPr id="333" name="Arrow: Bent-Up 332">
              <a:extLst>
                <a:ext uri="{FF2B5EF4-FFF2-40B4-BE49-F238E27FC236}">
                  <a16:creationId xmlns:a16="http://schemas.microsoft.com/office/drawing/2014/main" id="{00000000-0008-0000-0700-00004D010000}"/>
                </a:ext>
              </a:extLst>
            </xdr:cNvPr>
            <xdr:cNvSpPr/>
          </xdr:nvSpPr>
          <xdr:spPr>
            <a:xfrm rot="5400000">
              <a:off x="723385" y="777003"/>
              <a:ext cx="343865" cy="649760"/>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sp macro="" textlink="">
        <xdr:nvSpPr>
          <xdr:cNvPr id="162" name="Arrow: Bent-Up 2">
            <a:extLst>
              <a:ext uri="{FF2B5EF4-FFF2-40B4-BE49-F238E27FC236}">
                <a16:creationId xmlns:a16="http://schemas.microsoft.com/office/drawing/2014/main" id="{E669DE04-8035-4169-A3AD-C6B3AC85D404}"/>
              </a:ext>
            </a:extLst>
          </xdr:cNvPr>
          <xdr:cNvSpPr/>
        </xdr:nvSpPr>
        <xdr:spPr>
          <a:xfrm rot="5400000" flipV="1">
            <a:off x="1548932" y="2301588"/>
            <a:ext cx="203561" cy="494309"/>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25</xdr:col>
      <xdr:colOff>244929</xdr:colOff>
      <xdr:row>1</xdr:row>
      <xdr:rowOff>230085</xdr:rowOff>
    </xdr:from>
    <xdr:to>
      <xdr:col>29</xdr:col>
      <xdr:colOff>152081</xdr:colOff>
      <xdr:row>11</xdr:row>
      <xdr:rowOff>183197</xdr:rowOff>
    </xdr:to>
    <xdr:pic>
      <xdr:nvPicPr>
        <xdr:cNvPr id="179" name="Picture 178">
          <a:extLst>
            <a:ext uri="{FF2B5EF4-FFF2-40B4-BE49-F238E27FC236}">
              <a16:creationId xmlns:a16="http://schemas.microsoft.com/office/drawing/2014/main" id="{DC0A56BB-E241-45D5-9B66-CB028C034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9429" y="489858"/>
          <a:ext cx="2054606" cy="3423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13606</xdr:colOff>
      <xdr:row>13</xdr:row>
      <xdr:rowOff>100292</xdr:rowOff>
    </xdr:from>
    <xdr:to>
      <xdr:col>34</xdr:col>
      <xdr:colOff>598714</xdr:colOff>
      <xdr:row>29</xdr:row>
      <xdr:rowOff>40292</xdr:rowOff>
    </xdr:to>
    <xdr:pic>
      <xdr:nvPicPr>
        <xdr:cNvPr id="175" name="Picture 174">
          <a:extLst>
            <a:ext uri="{FF2B5EF4-FFF2-40B4-BE49-F238E27FC236}">
              <a16:creationId xmlns:a16="http://schemas.microsoft.com/office/drawing/2014/main" id="{CE09218B-B576-411A-8679-4532FC167A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18963" y="4413756"/>
          <a:ext cx="4259037" cy="29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340179</xdr:colOff>
      <xdr:row>0</xdr:row>
      <xdr:rowOff>2474</xdr:rowOff>
    </xdr:from>
    <xdr:to>
      <xdr:col>35</xdr:col>
      <xdr:colOff>63714</xdr:colOff>
      <xdr:row>11</xdr:row>
      <xdr:rowOff>91270</xdr:rowOff>
    </xdr:to>
    <xdr:pic>
      <xdr:nvPicPr>
        <xdr:cNvPr id="171" name="Picture 170">
          <a:extLst>
            <a:ext uri="{FF2B5EF4-FFF2-40B4-BE49-F238E27FC236}">
              <a16:creationId xmlns:a16="http://schemas.microsoft.com/office/drawing/2014/main" id="{C7459546-B56E-45D3-9D83-54188C0714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34406" y="2474"/>
          <a:ext cx="2148080" cy="3812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122465</xdr:colOff>
      <xdr:row>13</xdr:row>
      <xdr:rowOff>1</xdr:rowOff>
    </xdr:from>
    <xdr:to>
      <xdr:col>23</xdr:col>
      <xdr:colOff>520365</xdr:colOff>
      <xdr:row>30</xdr:row>
      <xdr:rowOff>134701</xdr:rowOff>
    </xdr:to>
    <xdr:pic>
      <xdr:nvPicPr>
        <xdr:cNvPr id="170" name="Picture 169">
          <a:extLst>
            <a:ext uri="{FF2B5EF4-FFF2-40B4-BE49-F238E27FC236}">
              <a16:creationId xmlns:a16="http://schemas.microsoft.com/office/drawing/2014/main" id="{96E05D47-347E-4502-A1C3-630989D41C8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01394" y="4313465"/>
          <a:ext cx="2234864" cy="337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362816</xdr:colOff>
      <xdr:row>1</xdr:row>
      <xdr:rowOff>121227</xdr:rowOff>
    </xdr:from>
    <xdr:to>
      <xdr:col>21</xdr:col>
      <xdr:colOff>590550</xdr:colOff>
      <xdr:row>11</xdr:row>
      <xdr:rowOff>73880</xdr:rowOff>
    </xdr:to>
    <xdr:pic>
      <xdr:nvPicPr>
        <xdr:cNvPr id="161" name="Picture 160">
          <a:extLst>
            <a:ext uri="{FF2B5EF4-FFF2-40B4-BE49-F238E27FC236}">
              <a16:creationId xmlns:a16="http://schemas.microsoft.com/office/drawing/2014/main" id="{03159F67-73E7-41C3-92A2-77268BE1AC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60498" y="381000"/>
          <a:ext cx="1440007" cy="3416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331520</xdr:colOff>
      <xdr:row>0</xdr:row>
      <xdr:rowOff>68036</xdr:rowOff>
    </xdr:from>
    <xdr:to>
      <xdr:col>36</xdr:col>
      <xdr:colOff>195261</xdr:colOff>
      <xdr:row>30</xdr:row>
      <xdr:rowOff>154517</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1093520" y="68036"/>
          <a:ext cx="15832123" cy="7392716"/>
          <a:chOff x="330924" y="68794"/>
          <a:chExt cx="14857481" cy="7651662"/>
        </a:xfrm>
      </xdr:grpSpPr>
      <xdr:grpSp>
        <xdr:nvGrpSpPr>
          <xdr:cNvPr id="345" name="Group 344">
            <a:extLst>
              <a:ext uri="{FF2B5EF4-FFF2-40B4-BE49-F238E27FC236}">
                <a16:creationId xmlns:a16="http://schemas.microsoft.com/office/drawing/2014/main" id="{00000000-0008-0000-0800-000059010000}"/>
              </a:ext>
            </a:extLst>
          </xdr:cNvPr>
          <xdr:cNvGrpSpPr/>
        </xdr:nvGrpSpPr>
        <xdr:grpSpPr>
          <a:xfrm>
            <a:off x="3134591" y="68794"/>
            <a:ext cx="12053814" cy="7651662"/>
            <a:chOff x="2266950" y="139379"/>
            <a:chExt cx="12053814" cy="7710964"/>
          </a:xfrm>
        </xdr:grpSpPr>
        <xdr:grpSp>
          <xdr:nvGrpSpPr>
            <xdr:cNvPr id="346" name="Group 345">
              <a:extLst>
                <a:ext uri="{FF2B5EF4-FFF2-40B4-BE49-F238E27FC236}">
                  <a16:creationId xmlns:a16="http://schemas.microsoft.com/office/drawing/2014/main" id="{00000000-0008-0000-0800-00005A010000}"/>
                </a:ext>
              </a:extLst>
            </xdr:cNvPr>
            <xdr:cNvGrpSpPr/>
          </xdr:nvGrpSpPr>
          <xdr:grpSpPr>
            <a:xfrm>
              <a:off x="2266950" y="139379"/>
              <a:ext cx="12053814" cy="3990644"/>
              <a:chOff x="2133600" y="126271"/>
              <a:chExt cx="12053814" cy="3905870"/>
            </a:xfrm>
          </xdr:grpSpPr>
          <xdr:grpSp>
            <xdr:nvGrpSpPr>
              <xdr:cNvPr id="403" name="Group 402">
                <a:extLst>
                  <a:ext uri="{FF2B5EF4-FFF2-40B4-BE49-F238E27FC236}">
                    <a16:creationId xmlns:a16="http://schemas.microsoft.com/office/drawing/2014/main" id="{00000000-0008-0000-0800-000093010000}"/>
                  </a:ext>
                </a:extLst>
              </xdr:cNvPr>
              <xdr:cNvGrpSpPr/>
            </xdr:nvGrpSpPr>
            <xdr:grpSpPr>
              <a:xfrm>
                <a:off x="11562498" y="126271"/>
                <a:ext cx="2624916" cy="3818323"/>
                <a:chOff x="12019698" y="107221"/>
                <a:chExt cx="2624916" cy="3818323"/>
              </a:xfrm>
            </xdr:grpSpPr>
            <xdr:grpSp>
              <xdr:nvGrpSpPr>
                <xdr:cNvPr id="488" name="Group 487">
                  <a:extLst>
                    <a:ext uri="{FF2B5EF4-FFF2-40B4-BE49-F238E27FC236}">
                      <a16:creationId xmlns:a16="http://schemas.microsoft.com/office/drawing/2014/main" id="{00000000-0008-0000-0800-0000E8010000}"/>
                    </a:ext>
                  </a:extLst>
                </xdr:cNvPr>
                <xdr:cNvGrpSpPr/>
              </xdr:nvGrpSpPr>
              <xdr:grpSpPr>
                <a:xfrm>
                  <a:off x="12064816" y="391967"/>
                  <a:ext cx="2579798" cy="1891238"/>
                  <a:chOff x="12064816" y="391967"/>
                  <a:chExt cx="2579798" cy="1891238"/>
                </a:xfrm>
              </xdr:grpSpPr>
              <xdr:sp macro="" textlink="">
                <xdr:nvSpPr>
                  <xdr:cNvPr id="492" name="TextBox 491">
                    <a:extLst>
                      <a:ext uri="{FF2B5EF4-FFF2-40B4-BE49-F238E27FC236}">
                        <a16:creationId xmlns:a16="http://schemas.microsoft.com/office/drawing/2014/main" id="{00000000-0008-0000-0800-0000EC010000}"/>
                      </a:ext>
                    </a:extLst>
                  </xdr:cNvPr>
                  <xdr:cNvSpPr txBox="1"/>
                </xdr:nvSpPr>
                <xdr:spPr>
                  <a:xfrm>
                    <a:off x="12064816" y="391967"/>
                    <a:ext cx="2571828" cy="722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Seated </a:t>
                    </a:r>
                    <a:r>
                      <a:rPr lang="en-US" sz="1400" b="1" i="0" u="none" strike="noStrike" baseline="0">
                        <a:solidFill>
                          <a:schemeClr val="accent2"/>
                        </a:solidFill>
                        <a:latin typeface="Arial" panose="020B0604020202020204" pitchFamily="34" charset="0"/>
                        <a:cs typeface="Arial" panose="020B0604020202020204" pitchFamily="34" charset="0"/>
                      </a:rPr>
                      <a:t> </a:t>
                    </a:r>
                    <a:r>
                      <a:rPr lang="en-US" sz="1400" b="1" i="0" u="none" strike="noStrike">
                        <a:solidFill>
                          <a:schemeClr val="accent2"/>
                        </a:solidFill>
                        <a:latin typeface="Arial" panose="020B0604020202020204" pitchFamily="34" charset="0"/>
                        <a:cs typeface="Arial" panose="020B0604020202020204" pitchFamily="34" charset="0"/>
                      </a:rPr>
                      <a:t>Overhead Reach</a:t>
                    </a:r>
                  </a:p>
                </xdr:txBody>
              </xdr:sp>
              <xdr:sp macro="" textlink="">
                <xdr:nvSpPr>
                  <xdr:cNvPr id="493" name="TextBox 492">
                    <a:extLst>
                      <a:ext uri="{FF2B5EF4-FFF2-40B4-BE49-F238E27FC236}">
                        <a16:creationId xmlns:a16="http://schemas.microsoft.com/office/drawing/2014/main" id="{00000000-0008-0000-0800-0000ED010000}"/>
                      </a:ext>
                    </a:extLst>
                  </xdr:cNvPr>
                  <xdr:cNvSpPr txBox="1"/>
                </xdr:nvSpPr>
                <xdr:spPr>
                  <a:xfrm>
                    <a:off x="12357393" y="1487483"/>
                    <a:ext cx="2222109" cy="47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Seated Shoulder Height</a:t>
                    </a:r>
                  </a:p>
                </xdr:txBody>
              </xdr:sp>
              <xdr:sp macro="" textlink="">
                <xdr:nvSpPr>
                  <xdr:cNvPr id="494" name="TextBox 493">
                    <a:extLst>
                      <a:ext uri="{FF2B5EF4-FFF2-40B4-BE49-F238E27FC236}">
                        <a16:creationId xmlns:a16="http://schemas.microsoft.com/office/drawing/2014/main" id="{00000000-0008-0000-0800-0000EE010000}"/>
                      </a:ext>
                    </a:extLst>
                  </xdr:cNvPr>
                  <xdr:cNvSpPr txBox="1"/>
                </xdr:nvSpPr>
                <xdr:spPr>
                  <a:xfrm>
                    <a:off x="12312648" y="1986146"/>
                    <a:ext cx="2331966" cy="29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50"/>
                        </a:solidFill>
                        <a:latin typeface="Arial" panose="020B0604020202020204" pitchFamily="34" charset="0"/>
                        <a:cs typeface="Arial" panose="020B0604020202020204" pitchFamily="34" charset="0"/>
                      </a:rPr>
                      <a:t>Seated Waist Height</a:t>
                    </a:r>
                  </a:p>
                </xdr:txBody>
              </xdr:sp>
            </xdr:grpSp>
            <xdr:cxnSp macro="">
              <xdr:nvCxnSpPr>
                <xdr:cNvPr id="485" name="Straight Arrow Connector 484">
                  <a:extLst>
                    <a:ext uri="{FF2B5EF4-FFF2-40B4-BE49-F238E27FC236}">
                      <a16:creationId xmlns:a16="http://schemas.microsoft.com/office/drawing/2014/main" id="{00000000-0008-0000-0800-0000E5010000}"/>
                    </a:ext>
                  </a:extLst>
                </xdr:cNvPr>
                <xdr:cNvCxnSpPr/>
              </xdr:nvCxnSpPr>
              <xdr:spPr>
                <a:xfrm flipH="1">
                  <a:off x="12206828" y="107221"/>
                  <a:ext cx="0" cy="3803349"/>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86" name="Straight Arrow Connector 485">
                  <a:extLst>
                    <a:ext uri="{FF2B5EF4-FFF2-40B4-BE49-F238E27FC236}">
                      <a16:creationId xmlns:a16="http://schemas.microsoft.com/office/drawing/2014/main" id="{00000000-0008-0000-0800-0000E6010000}"/>
                    </a:ext>
                  </a:extLst>
                </xdr:cNvPr>
                <xdr:cNvCxnSpPr/>
              </xdr:nvCxnSpPr>
              <xdr:spPr>
                <a:xfrm>
                  <a:off x="12019698" y="1767463"/>
                  <a:ext cx="0" cy="2157669"/>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87" name="Straight Arrow Connector 486">
                  <a:extLst>
                    <a:ext uri="{FF2B5EF4-FFF2-40B4-BE49-F238E27FC236}">
                      <a16:creationId xmlns:a16="http://schemas.microsoft.com/office/drawing/2014/main" id="{00000000-0008-0000-0800-0000E7010000}"/>
                    </a:ext>
                  </a:extLst>
                </xdr:cNvPr>
                <xdr:cNvCxnSpPr/>
              </xdr:nvCxnSpPr>
              <xdr:spPr>
                <a:xfrm>
                  <a:off x="12411267" y="2097011"/>
                  <a:ext cx="0" cy="1828533"/>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grpSp>
            <xdr:nvGrpSpPr>
              <xdr:cNvPr id="436" name="Group 435">
                <a:extLst>
                  <a:ext uri="{FF2B5EF4-FFF2-40B4-BE49-F238E27FC236}">
                    <a16:creationId xmlns:a16="http://schemas.microsoft.com/office/drawing/2014/main" id="{00000000-0008-0000-0800-0000B4010000}"/>
                  </a:ext>
                </a:extLst>
              </xdr:cNvPr>
              <xdr:cNvGrpSpPr/>
            </xdr:nvGrpSpPr>
            <xdr:grpSpPr>
              <a:xfrm>
                <a:off x="2133600" y="410310"/>
                <a:ext cx="5582147" cy="3474530"/>
                <a:chOff x="2133600" y="276960"/>
                <a:chExt cx="5582147" cy="3474530"/>
              </a:xfrm>
            </xdr:grpSpPr>
            <xdr:grpSp>
              <xdr:nvGrpSpPr>
                <xdr:cNvPr id="439" name="Group 438">
                  <a:extLst>
                    <a:ext uri="{FF2B5EF4-FFF2-40B4-BE49-F238E27FC236}">
                      <a16:creationId xmlns:a16="http://schemas.microsoft.com/office/drawing/2014/main" id="{00000000-0008-0000-0800-0000B7010000}"/>
                    </a:ext>
                  </a:extLst>
                </xdr:cNvPr>
                <xdr:cNvGrpSpPr/>
              </xdr:nvGrpSpPr>
              <xdr:grpSpPr>
                <a:xfrm>
                  <a:off x="2133600" y="276960"/>
                  <a:ext cx="5582147" cy="3474530"/>
                  <a:chOff x="-644926" y="-674374"/>
                  <a:chExt cx="9996446" cy="7304272"/>
                </a:xfrm>
              </xdr:grpSpPr>
              <xdr:grpSp>
                <xdr:nvGrpSpPr>
                  <xdr:cNvPr id="459" name="Group 458">
                    <a:extLst>
                      <a:ext uri="{FF2B5EF4-FFF2-40B4-BE49-F238E27FC236}">
                        <a16:creationId xmlns:a16="http://schemas.microsoft.com/office/drawing/2014/main" id="{00000000-0008-0000-0800-0000CB010000}"/>
                      </a:ext>
                    </a:extLst>
                  </xdr:cNvPr>
                  <xdr:cNvGrpSpPr/>
                </xdr:nvGrpSpPr>
                <xdr:grpSpPr>
                  <a:xfrm>
                    <a:off x="-644926" y="-674374"/>
                    <a:ext cx="9996446" cy="7304272"/>
                    <a:chOff x="-644926" y="-674374"/>
                    <a:chExt cx="9996446" cy="7304272"/>
                  </a:xfrm>
                </xdr:grpSpPr>
                <xdr:grpSp>
                  <xdr:nvGrpSpPr>
                    <xdr:cNvPr id="463" name="Group 462">
                      <a:extLst>
                        <a:ext uri="{FF2B5EF4-FFF2-40B4-BE49-F238E27FC236}">
                          <a16:creationId xmlns:a16="http://schemas.microsoft.com/office/drawing/2014/main" id="{00000000-0008-0000-0800-0000CF010000}"/>
                        </a:ext>
                      </a:extLst>
                    </xdr:cNvPr>
                    <xdr:cNvGrpSpPr/>
                  </xdr:nvGrpSpPr>
                  <xdr:grpSpPr>
                    <a:xfrm>
                      <a:off x="4703877" y="4236670"/>
                      <a:ext cx="3323247" cy="2360425"/>
                      <a:chOff x="4703877" y="4236670"/>
                      <a:chExt cx="3323247" cy="2360425"/>
                    </a:xfrm>
                  </xdr:grpSpPr>
                  <xdr:cxnSp macro="">
                    <xdr:nvCxnSpPr>
                      <xdr:cNvPr id="482" name="Straight Arrow Connector 481">
                        <a:extLst>
                          <a:ext uri="{FF2B5EF4-FFF2-40B4-BE49-F238E27FC236}">
                            <a16:creationId xmlns:a16="http://schemas.microsoft.com/office/drawing/2014/main" id="{00000000-0008-0000-0800-0000E2010000}"/>
                          </a:ext>
                        </a:extLst>
                      </xdr:cNvPr>
                      <xdr:cNvCxnSpPr/>
                    </xdr:nvCxnSpPr>
                    <xdr:spPr>
                      <a:xfrm>
                        <a:off x="4703877" y="4553304"/>
                        <a:ext cx="356" cy="2043791"/>
                      </a:xfrm>
                      <a:prstGeom prst="straightConnector1">
                        <a:avLst/>
                      </a:prstGeom>
                      <a:ln w="38100">
                        <a:solidFill>
                          <a:srgbClr val="7030A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83" name="TextBox 78">
                        <a:extLst>
                          <a:ext uri="{FF2B5EF4-FFF2-40B4-BE49-F238E27FC236}">
                            <a16:creationId xmlns:a16="http://schemas.microsoft.com/office/drawing/2014/main" id="{00000000-0008-0000-0800-0000E3010000}"/>
                          </a:ext>
                        </a:extLst>
                      </xdr:cNvPr>
                      <xdr:cNvSpPr txBox="1"/>
                    </xdr:nvSpPr>
                    <xdr:spPr>
                      <a:xfrm>
                        <a:off x="4705289" y="4236670"/>
                        <a:ext cx="3321835" cy="595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Standing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Knee Height</a:t>
                        </a:r>
                      </a:p>
                    </xdr:txBody>
                  </xdr:sp>
                </xdr:grpSp>
                <xdr:grpSp>
                  <xdr:nvGrpSpPr>
                    <xdr:cNvPr id="464" name="Group 463">
                      <a:extLst>
                        <a:ext uri="{FF2B5EF4-FFF2-40B4-BE49-F238E27FC236}">
                          <a16:creationId xmlns:a16="http://schemas.microsoft.com/office/drawing/2014/main" id="{00000000-0008-0000-0800-0000D0010000}"/>
                        </a:ext>
                      </a:extLst>
                    </xdr:cNvPr>
                    <xdr:cNvGrpSpPr/>
                  </xdr:nvGrpSpPr>
                  <xdr:grpSpPr>
                    <a:xfrm>
                      <a:off x="-644926" y="2799226"/>
                      <a:ext cx="5436700" cy="3814591"/>
                      <a:chOff x="-644926" y="2799226"/>
                      <a:chExt cx="5436700" cy="3814591"/>
                    </a:xfrm>
                  </xdr:grpSpPr>
                  <xdr:cxnSp macro="">
                    <xdr:nvCxnSpPr>
                      <xdr:cNvPr id="480" name="Straight Arrow Connector 479">
                        <a:extLst>
                          <a:ext uri="{FF2B5EF4-FFF2-40B4-BE49-F238E27FC236}">
                            <a16:creationId xmlns:a16="http://schemas.microsoft.com/office/drawing/2014/main" id="{00000000-0008-0000-0800-0000E0010000}"/>
                          </a:ext>
                        </a:extLst>
                      </xdr:cNvPr>
                      <xdr:cNvCxnSpPr>
                        <a:cxnSpLocks/>
                      </xdr:cNvCxnSpPr>
                    </xdr:nvCxnSpPr>
                    <xdr:spPr>
                      <a:xfrm>
                        <a:off x="3745396" y="2799226"/>
                        <a:ext cx="0" cy="3814591"/>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81" name="TextBox 74">
                        <a:extLst>
                          <a:ext uri="{FF2B5EF4-FFF2-40B4-BE49-F238E27FC236}">
                            <a16:creationId xmlns:a16="http://schemas.microsoft.com/office/drawing/2014/main" id="{00000000-0008-0000-0800-0000E1010000}"/>
                          </a:ext>
                        </a:extLst>
                      </xdr:cNvPr>
                      <xdr:cNvSpPr txBox="1"/>
                    </xdr:nvSpPr>
                    <xdr:spPr>
                      <a:xfrm>
                        <a:off x="-644926" y="3431154"/>
                        <a:ext cx="5436700" cy="576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latin typeface="Arial" panose="020B0604020202020204" pitchFamily="34" charset="0"/>
                            <a:cs typeface="Arial" panose="020B0604020202020204" pitchFamily="34" charset="0"/>
                          </a:rPr>
                          <a:t>Standing Hip Height</a:t>
                        </a:r>
                      </a:p>
                    </xdr:txBody>
                  </xdr:sp>
                </xdr:grpSp>
                <xdr:grpSp>
                  <xdr:nvGrpSpPr>
                    <xdr:cNvPr id="465" name="Group 464">
                      <a:extLst>
                        <a:ext uri="{FF2B5EF4-FFF2-40B4-BE49-F238E27FC236}">
                          <a16:creationId xmlns:a16="http://schemas.microsoft.com/office/drawing/2014/main" id="{00000000-0008-0000-0800-0000D1010000}"/>
                        </a:ext>
                      </a:extLst>
                    </xdr:cNvPr>
                    <xdr:cNvGrpSpPr/>
                  </xdr:nvGrpSpPr>
                  <xdr:grpSpPr>
                    <a:xfrm>
                      <a:off x="-99094" y="2138937"/>
                      <a:ext cx="4065005" cy="4474575"/>
                      <a:chOff x="-99094" y="2138937"/>
                      <a:chExt cx="4065005" cy="4474575"/>
                    </a:xfrm>
                  </xdr:grpSpPr>
                  <xdr:grpSp>
                    <xdr:nvGrpSpPr>
                      <xdr:cNvPr id="476" name="Group 475">
                        <a:extLst>
                          <a:ext uri="{FF2B5EF4-FFF2-40B4-BE49-F238E27FC236}">
                            <a16:creationId xmlns:a16="http://schemas.microsoft.com/office/drawing/2014/main" id="{00000000-0008-0000-0800-0000DC010000}"/>
                          </a:ext>
                        </a:extLst>
                      </xdr:cNvPr>
                      <xdr:cNvGrpSpPr/>
                    </xdr:nvGrpSpPr>
                    <xdr:grpSpPr>
                      <a:xfrm>
                        <a:off x="1627744" y="2376492"/>
                        <a:ext cx="2338167" cy="4237020"/>
                        <a:chOff x="1610816" y="2377254"/>
                        <a:chExt cx="2338167" cy="4228633"/>
                      </a:xfrm>
                    </xdr:grpSpPr>
                    <xdr:cxnSp macro="">
                      <xdr:nvCxnSpPr>
                        <xdr:cNvPr id="478" name="Straight Arrow Connector 477">
                          <a:extLst>
                            <a:ext uri="{FF2B5EF4-FFF2-40B4-BE49-F238E27FC236}">
                              <a16:creationId xmlns:a16="http://schemas.microsoft.com/office/drawing/2014/main" id="{00000000-0008-0000-0800-0000DE010000}"/>
                            </a:ext>
                          </a:extLst>
                        </xdr:cNvPr>
                        <xdr:cNvCxnSpPr>
                          <a:cxnSpLocks/>
                        </xdr:cNvCxnSpPr>
                      </xdr:nvCxnSpPr>
                      <xdr:spPr>
                        <a:xfrm>
                          <a:off x="3948983" y="2377254"/>
                          <a:ext cx="0" cy="4228633"/>
                        </a:xfrm>
                        <a:prstGeom prst="straightConnector1">
                          <a:avLst/>
                        </a:prstGeom>
                        <a:ln w="38100">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79" name="TextBox 72">
                          <a:extLst>
                            <a:ext uri="{FF2B5EF4-FFF2-40B4-BE49-F238E27FC236}">
                              <a16:creationId xmlns:a16="http://schemas.microsoft.com/office/drawing/2014/main" id="{00000000-0008-0000-0800-0000DF010000}"/>
                            </a:ext>
                          </a:extLst>
                        </xdr:cNvPr>
                        <xdr:cNvSpPr txBox="1"/>
                      </xdr:nvSpPr>
                      <xdr:spPr>
                        <a:xfrm>
                          <a:off x="1610816" y="2952011"/>
                          <a:ext cx="1469572" cy="328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panose="020B0604020202020204" pitchFamily="34" charset="0"/>
                              <a:ea typeface="+mn-ea"/>
                              <a:cs typeface="Arial" panose="020B0604020202020204" pitchFamily="34" charset="0"/>
                            </a:rPr>
                            <a:t> </a:t>
                          </a:r>
                          <a:endParaRPr lang="en-CA" sz="1400" b="1">
                            <a:solidFill>
                              <a:srgbClr val="00B0F0"/>
                            </a:solidFill>
                            <a:latin typeface="Arial" panose="020B0604020202020204" pitchFamily="34" charset="0"/>
                            <a:cs typeface="Arial" panose="020B0604020202020204" pitchFamily="34" charset="0"/>
                          </a:endParaRPr>
                        </a:p>
                      </xdr:txBody>
                    </xdr:sp>
                  </xdr:grpSp>
                  <xdr:sp macro="" textlink="">
                    <xdr:nvSpPr>
                      <xdr:cNvPr id="477" name="TextBox 70">
                        <a:extLst>
                          <a:ext uri="{FF2B5EF4-FFF2-40B4-BE49-F238E27FC236}">
                            <a16:creationId xmlns:a16="http://schemas.microsoft.com/office/drawing/2014/main" id="{00000000-0008-0000-0800-0000DD010000}"/>
                          </a:ext>
                        </a:extLst>
                      </xdr:cNvPr>
                      <xdr:cNvSpPr txBox="1"/>
                    </xdr:nvSpPr>
                    <xdr:spPr>
                      <a:xfrm>
                        <a:off x="-99094" y="2138937"/>
                        <a:ext cx="3923620" cy="69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latin typeface="Arial" panose="020B0604020202020204" pitchFamily="34" charset="0"/>
                            <a:cs typeface="Arial" panose="020B0604020202020204" pitchFamily="34" charset="0"/>
                          </a:rPr>
                          <a:t>Standing ElbowHeight</a:t>
                        </a:r>
                      </a:p>
                    </xdr:txBody>
                  </xdr:sp>
                </xdr:grpSp>
                <xdr:grpSp>
                  <xdr:nvGrpSpPr>
                    <xdr:cNvPr id="466" name="Group 465">
                      <a:extLst>
                        <a:ext uri="{FF2B5EF4-FFF2-40B4-BE49-F238E27FC236}">
                          <a16:creationId xmlns:a16="http://schemas.microsoft.com/office/drawing/2014/main" id="{00000000-0008-0000-0800-0000D2010000}"/>
                        </a:ext>
                      </a:extLst>
                    </xdr:cNvPr>
                    <xdr:cNvGrpSpPr/>
                  </xdr:nvGrpSpPr>
                  <xdr:grpSpPr>
                    <a:xfrm>
                      <a:off x="207937" y="441556"/>
                      <a:ext cx="3942993" cy="6152654"/>
                      <a:chOff x="207937" y="436284"/>
                      <a:chExt cx="3942994" cy="6280887"/>
                    </a:xfrm>
                  </xdr:grpSpPr>
                  <xdr:grpSp>
                    <xdr:nvGrpSpPr>
                      <xdr:cNvPr id="472" name="Group 471">
                        <a:extLst>
                          <a:ext uri="{FF2B5EF4-FFF2-40B4-BE49-F238E27FC236}">
                            <a16:creationId xmlns:a16="http://schemas.microsoft.com/office/drawing/2014/main" id="{00000000-0008-0000-0800-0000D8010000}"/>
                          </a:ext>
                        </a:extLst>
                      </xdr:cNvPr>
                      <xdr:cNvGrpSpPr/>
                    </xdr:nvGrpSpPr>
                    <xdr:grpSpPr>
                      <a:xfrm>
                        <a:off x="1261409" y="694515"/>
                        <a:ext cx="2889522" cy="6022656"/>
                        <a:chOff x="1247632" y="694515"/>
                        <a:chExt cx="2889522" cy="6005707"/>
                      </a:xfrm>
                    </xdr:grpSpPr>
                    <xdr:cxnSp macro="">
                      <xdr:nvCxnSpPr>
                        <xdr:cNvPr id="474" name="Straight Arrow Connector 473">
                          <a:extLst>
                            <a:ext uri="{FF2B5EF4-FFF2-40B4-BE49-F238E27FC236}">
                              <a16:creationId xmlns:a16="http://schemas.microsoft.com/office/drawing/2014/main" id="{00000000-0008-0000-0800-0000DA010000}"/>
                            </a:ext>
                          </a:extLst>
                        </xdr:cNvPr>
                        <xdr:cNvCxnSpPr>
                          <a:cxnSpLocks/>
                        </xdr:cNvCxnSpPr>
                      </xdr:nvCxnSpPr>
                      <xdr:spPr>
                        <a:xfrm flipH="1">
                          <a:off x="4137154" y="773274"/>
                          <a:ext cx="0" cy="5926948"/>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75" name="TextBox 68">
                          <a:extLst>
                            <a:ext uri="{FF2B5EF4-FFF2-40B4-BE49-F238E27FC236}">
                              <a16:creationId xmlns:a16="http://schemas.microsoft.com/office/drawing/2014/main" id="{00000000-0008-0000-0800-0000DB010000}"/>
                            </a:ext>
                          </a:extLst>
                        </xdr:cNvPr>
                        <xdr:cNvSpPr txBox="1"/>
                      </xdr:nvSpPr>
                      <xdr:spPr>
                        <a:xfrm>
                          <a:off x="1247632" y="694515"/>
                          <a:ext cx="1469572" cy="332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 </a:t>
                          </a:r>
                          <a:endParaRPr lang="en-US" sz="1400" b="1">
                            <a:solidFill>
                              <a:schemeClr val="accent2"/>
                            </a:solidFill>
                            <a:latin typeface="Arial" panose="020B0604020202020204" pitchFamily="34" charset="0"/>
                            <a:cs typeface="Arial" panose="020B0604020202020204" pitchFamily="34" charset="0"/>
                          </a:endParaRPr>
                        </a:p>
                      </xdr:txBody>
                    </xdr:sp>
                  </xdr:grpSp>
                  <xdr:sp macro="" textlink="">
                    <xdr:nvSpPr>
                      <xdr:cNvPr id="473" name="TextBox 66">
                        <a:extLst>
                          <a:ext uri="{FF2B5EF4-FFF2-40B4-BE49-F238E27FC236}">
                            <a16:creationId xmlns:a16="http://schemas.microsoft.com/office/drawing/2014/main" id="{00000000-0008-0000-0800-0000D9010000}"/>
                          </a:ext>
                        </a:extLst>
                      </xdr:cNvPr>
                      <xdr:cNvSpPr txBox="1"/>
                    </xdr:nvSpPr>
                    <xdr:spPr>
                      <a:xfrm>
                        <a:off x="207937" y="436284"/>
                        <a:ext cx="3694511" cy="938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Standing Shoulder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Height</a:t>
                        </a:r>
                      </a:p>
                    </xdr:txBody>
                  </xdr:sp>
                </xdr:grpSp>
                <xdr:grpSp>
                  <xdr:nvGrpSpPr>
                    <xdr:cNvPr id="467" name="Group 466">
                      <a:extLst>
                        <a:ext uri="{FF2B5EF4-FFF2-40B4-BE49-F238E27FC236}">
                          <a16:creationId xmlns:a16="http://schemas.microsoft.com/office/drawing/2014/main" id="{00000000-0008-0000-0800-0000D3010000}"/>
                        </a:ext>
                      </a:extLst>
                    </xdr:cNvPr>
                    <xdr:cNvGrpSpPr/>
                  </xdr:nvGrpSpPr>
                  <xdr:grpSpPr>
                    <a:xfrm>
                      <a:off x="1440008" y="-674374"/>
                      <a:ext cx="7911512" cy="7304272"/>
                      <a:chOff x="1440008" y="-674374"/>
                      <a:chExt cx="7911514" cy="7304272"/>
                    </a:xfrm>
                  </xdr:grpSpPr>
                  <xdr:grpSp>
                    <xdr:nvGrpSpPr>
                      <xdr:cNvPr id="468" name="Group 467">
                        <a:extLst>
                          <a:ext uri="{FF2B5EF4-FFF2-40B4-BE49-F238E27FC236}">
                            <a16:creationId xmlns:a16="http://schemas.microsoft.com/office/drawing/2014/main" id="{00000000-0008-0000-0800-0000D4010000}"/>
                          </a:ext>
                        </a:extLst>
                      </xdr:cNvPr>
                      <xdr:cNvGrpSpPr/>
                    </xdr:nvGrpSpPr>
                    <xdr:grpSpPr>
                      <a:xfrm>
                        <a:off x="1440008" y="-82091"/>
                        <a:ext cx="3909617" cy="6711989"/>
                        <a:chOff x="1424281" y="-80529"/>
                        <a:chExt cx="3909617" cy="6693109"/>
                      </a:xfrm>
                    </xdr:grpSpPr>
                    <xdr:cxnSp macro="">
                      <xdr:nvCxnSpPr>
                        <xdr:cNvPr id="470" name="Straight Arrow Connector 469">
                          <a:extLst>
                            <a:ext uri="{FF2B5EF4-FFF2-40B4-BE49-F238E27FC236}">
                              <a16:creationId xmlns:a16="http://schemas.microsoft.com/office/drawing/2014/main" id="{00000000-0008-0000-0800-0000D6010000}"/>
                            </a:ext>
                          </a:extLst>
                        </xdr:cNvPr>
                        <xdr:cNvCxnSpPr>
                          <a:cxnSpLocks/>
                        </xdr:cNvCxnSpPr>
                      </xdr:nvCxnSpPr>
                      <xdr:spPr>
                        <a:xfrm flipH="1">
                          <a:off x="5333898" y="-80529"/>
                          <a:ext cx="0" cy="6693109"/>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71" name="TextBox 62">
                          <a:extLst>
                            <a:ext uri="{FF2B5EF4-FFF2-40B4-BE49-F238E27FC236}">
                              <a16:creationId xmlns:a16="http://schemas.microsoft.com/office/drawing/2014/main" id="{00000000-0008-0000-0800-0000D7010000}"/>
                            </a:ext>
                          </a:extLst>
                        </xdr:cNvPr>
                        <xdr:cNvSpPr txBox="1"/>
                      </xdr:nvSpPr>
                      <xdr:spPr>
                        <a:xfrm>
                          <a:off x="1424281" y="626539"/>
                          <a:ext cx="1469572" cy="332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 </a:t>
                          </a:r>
                          <a:endParaRPr lang="en-US" sz="1400" b="1">
                            <a:solidFill>
                              <a:schemeClr val="accent2"/>
                            </a:solidFill>
                            <a:latin typeface="Arial" panose="020B0604020202020204" pitchFamily="34" charset="0"/>
                            <a:cs typeface="Arial" panose="020B0604020202020204" pitchFamily="34" charset="0"/>
                          </a:endParaRPr>
                        </a:p>
                      </xdr:txBody>
                    </xdr:sp>
                  </xdr:grpSp>
                  <xdr:sp macro="" textlink="">
                    <xdr:nvSpPr>
                      <xdr:cNvPr id="469" name="TextBox 60">
                        <a:extLst>
                          <a:ext uri="{FF2B5EF4-FFF2-40B4-BE49-F238E27FC236}">
                            <a16:creationId xmlns:a16="http://schemas.microsoft.com/office/drawing/2014/main" id="{00000000-0008-0000-0800-0000D5010000}"/>
                          </a:ext>
                        </a:extLst>
                      </xdr:cNvPr>
                      <xdr:cNvSpPr txBox="1"/>
                    </xdr:nvSpPr>
                    <xdr:spPr>
                      <a:xfrm>
                        <a:off x="4902354" y="-674374"/>
                        <a:ext cx="4449168" cy="91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ED7D31"/>
                            </a:solidFill>
                            <a:latin typeface="Arial" panose="020B0604020202020204" pitchFamily="34" charset="0"/>
                            <a:cs typeface="Arial" panose="020B0604020202020204" pitchFamily="34" charset="0"/>
                          </a:rPr>
                          <a:t>Standing</a:t>
                        </a:r>
                        <a:r>
                          <a:rPr lang="en-US" sz="1400" b="1" i="0" u="none" strike="noStrike">
                            <a:solidFill>
                              <a:schemeClr val="accent2"/>
                            </a:solidFill>
                            <a:latin typeface="Arial" panose="020B0604020202020204" pitchFamily="34" charset="0"/>
                            <a:cs typeface="Arial" panose="020B0604020202020204" pitchFamily="34" charset="0"/>
                          </a:rPr>
                          <a:t> Eye Height</a:t>
                        </a:r>
                      </a:p>
                    </xdr:txBody>
                  </xdr:sp>
                </xdr:grpSp>
              </xdr:grpSp>
              <xdr:grpSp>
                <xdr:nvGrpSpPr>
                  <xdr:cNvPr id="460" name="Group 459">
                    <a:extLst>
                      <a:ext uri="{FF2B5EF4-FFF2-40B4-BE49-F238E27FC236}">
                        <a16:creationId xmlns:a16="http://schemas.microsoft.com/office/drawing/2014/main" id="{00000000-0008-0000-0800-0000CC010000}"/>
                      </a:ext>
                    </a:extLst>
                  </xdr:cNvPr>
                  <xdr:cNvGrpSpPr/>
                </xdr:nvGrpSpPr>
                <xdr:grpSpPr>
                  <a:xfrm>
                    <a:off x="4928070" y="607379"/>
                    <a:ext cx="3255531" cy="6022519"/>
                    <a:chOff x="4928070" y="607379"/>
                    <a:chExt cx="3255531" cy="6022519"/>
                  </a:xfrm>
                </xdr:grpSpPr>
                <xdr:cxnSp macro="">
                  <xdr:nvCxnSpPr>
                    <xdr:cNvPr id="461" name="Straight Arrow Connector 460">
                      <a:extLst>
                        <a:ext uri="{FF2B5EF4-FFF2-40B4-BE49-F238E27FC236}">
                          <a16:creationId xmlns:a16="http://schemas.microsoft.com/office/drawing/2014/main" id="{00000000-0008-0000-0800-0000CD010000}"/>
                        </a:ext>
                      </a:extLst>
                    </xdr:cNvPr>
                    <xdr:cNvCxnSpPr>
                      <a:cxnSpLocks/>
                    </xdr:cNvCxnSpPr>
                  </xdr:nvCxnSpPr>
                  <xdr:spPr>
                    <a:xfrm>
                      <a:off x="5056434" y="1239141"/>
                      <a:ext cx="0" cy="5390757"/>
                    </a:xfrm>
                    <a:prstGeom prst="straightConnector1">
                      <a:avLst/>
                    </a:prstGeom>
                    <a:ln w="38100">
                      <a:solidFill>
                        <a:srgbClr val="86988D"/>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62" name="TextBox 50">
                      <a:extLst>
                        <a:ext uri="{FF2B5EF4-FFF2-40B4-BE49-F238E27FC236}">
                          <a16:creationId xmlns:a16="http://schemas.microsoft.com/office/drawing/2014/main" id="{00000000-0008-0000-0800-0000CE010000}"/>
                        </a:ext>
                      </a:extLst>
                    </xdr:cNvPr>
                    <xdr:cNvSpPr txBox="1"/>
                  </xdr:nvSpPr>
                  <xdr:spPr>
                    <a:xfrm>
                      <a:off x="4928070" y="607379"/>
                      <a:ext cx="3255531" cy="1170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86988D"/>
                          </a:solidFill>
                          <a:latin typeface="Arial" panose="020B0604020202020204" pitchFamily="34" charset="0"/>
                          <a:cs typeface="Arial" panose="020B0604020202020204" pitchFamily="34" charset="0"/>
                        </a:rPr>
                        <a:t>Standing Chest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86988D"/>
                          </a:solidFill>
                          <a:latin typeface="Arial" panose="020B0604020202020204" pitchFamily="34" charset="0"/>
                          <a:cs typeface="Arial" panose="020B0604020202020204" pitchFamily="34" charset="0"/>
                        </a:rPr>
                        <a:t>Height</a:t>
                      </a:r>
                    </a:p>
                  </xdr:txBody>
                </xdr:sp>
              </xdr:grpSp>
            </xdr:grpSp>
            <xdr:grpSp>
              <xdr:nvGrpSpPr>
                <xdr:cNvPr id="442" name="Group 441">
                  <a:extLst>
                    <a:ext uri="{FF2B5EF4-FFF2-40B4-BE49-F238E27FC236}">
                      <a16:creationId xmlns:a16="http://schemas.microsoft.com/office/drawing/2014/main" id="{00000000-0008-0000-0800-0000BA010000}"/>
                    </a:ext>
                  </a:extLst>
                </xdr:cNvPr>
                <xdr:cNvGrpSpPr/>
              </xdr:nvGrpSpPr>
              <xdr:grpSpPr>
                <a:xfrm>
                  <a:off x="3056937" y="712531"/>
                  <a:ext cx="1014808" cy="1262509"/>
                  <a:chOff x="12395376" y="671007"/>
                  <a:chExt cx="1817306" cy="2654088"/>
                </a:xfrm>
              </xdr:grpSpPr>
              <xdr:sp macro="" textlink="$O$9">
                <xdr:nvSpPr>
                  <xdr:cNvPr id="445" name="TextBox 444">
                    <a:extLst>
                      <a:ext uri="{FF2B5EF4-FFF2-40B4-BE49-F238E27FC236}">
                        <a16:creationId xmlns:a16="http://schemas.microsoft.com/office/drawing/2014/main" id="{00000000-0008-0000-0800-0000BD010000}"/>
                      </a:ext>
                    </a:extLst>
                  </xdr:cNvPr>
                  <xdr:cNvSpPr txBox="1"/>
                </xdr:nvSpPr>
                <xdr:spPr>
                  <a:xfrm>
                    <a:off x="12758555" y="2996428"/>
                    <a:ext cx="1454127" cy="32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4538169-C3EA-40D4-8866-DDA9D91DE6AC}"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00B0F0"/>
                      </a:solidFill>
                      <a:latin typeface="Arial" panose="020B0604020202020204" pitchFamily="34" charset="0"/>
                      <a:cs typeface="Arial" panose="020B0604020202020204" pitchFamily="34" charset="0"/>
                    </a:endParaRPr>
                  </a:p>
                </xdr:txBody>
              </xdr:sp>
              <xdr:sp macro="" textlink="$N$9">
                <xdr:nvSpPr>
                  <xdr:cNvPr id="450" name="TextBox 449">
                    <a:extLst>
                      <a:ext uri="{FF2B5EF4-FFF2-40B4-BE49-F238E27FC236}">
                        <a16:creationId xmlns:a16="http://schemas.microsoft.com/office/drawing/2014/main" id="{00000000-0008-0000-0800-0000C2010000}"/>
                      </a:ext>
                    </a:extLst>
                  </xdr:cNvPr>
                  <xdr:cNvSpPr txBox="1"/>
                </xdr:nvSpPr>
                <xdr:spPr>
                  <a:xfrm>
                    <a:off x="12395376" y="738548"/>
                    <a:ext cx="1453345" cy="326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N$9">
                <xdr:nvSpPr>
                  <xdr:cNvPr id="448" name="TextBox 447">
                    <a:extLst>
                      <a:ext uri="{FF2B5EF4-FFF2-40B4-BE49-F238E27FC236}">
                        <a16:creationId xmlns:a16="http://schemas.microsoft.com/office/drawing/2014/main" id="{00000000-0008-0000-0800-0000C0010000}"/>
                      </a:ext>
                    </a:extLst>
                  </xdr:cNvPr>
                  <xdr:cNvSpPr txBox="1"/>
                </xdr:nvSpPr>
                <xdr:spPr>
                  <a:xfrm>
                    <a:off x="12572021" y="671007"/>
                    <a:ext cx="1453345" cy="33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grpSp>
          </xdr:grpSp>
          <xdr:grpSp>
            <xdr:nvGrpSpPr>
              <xdr:cNvPr id="406" name="Group 405">
                <a:extLst>
                  <a:ext uri="{FF2B5EF4-FFF2-40B4-BE49-F238E27FC236}">
                    <a16:creationId xmlns:a16="http://schemas.microsoft.com/office/drawing/2014/main" id="{00000000-0008-0000-0800-000096010000}"/>
                  </a:ext>
                </a:extLst>
              </xdr:cNvPr>
              <xdr:cNvGrpSpPr/>
            </xdr:nvGrpSpPr>
            <xdr:grpSpPr>
              <a:xfrm>
                <a:off x="6639152" y="760191"/>
                <a:ext cx="5230048" cy="3271950"/>
                <a:chOff x="7153502" y="645891"/>
                <a:chExt cx="5230048" cy="3271950"/>
              </a:xfrm>
            </xdr:grpSpPr>
            <xdr:grpSp>
              <xdr:nvGrpSpPr>
                <xdr:cNvPr id="408" name="Group 407">
                  <a:extLst>
                    <a:ext uri="{FF2B5EF4-FFF2-40B4-BE49-F238E27FC236}">
                      <a16:creationId xmlns:a16="http://schemas.microsoft.com/office/drawing/2014/main" id="{00000000-0008-0000-0800-000098010000}"/>
                    </a:ext>
                  </a:extLst>
                </xdr:cNvPr>
                <xdr:cNvGrpSpPr/>
              </xdr:nvGrpSpPr>
              <xdr:grpSpPr>
                <a:xfrm>
                  <a:off x="7153502" y="674116"/>
                  <a:ext cx="3598398" cy="3243725"/>
                  <a:chOff x="7191602" y="426466"/>
                  <a:chExt cx="3598398" cy="3243725"/>
                </a:xfrm>
              </xdr:grpSpPr>
              <xdr:grpSp>
                <xdr:nvGrpSpPr>
                  <xdr:cNvPr id="416" name="Group 415">
                    <a:extLst>
                      <a:ext uri="{FF2B5EF4-FFF2-40B4-BE49-F238E27FC236}">
                        <a16:creationId xmlns:a16="http://schemas.microsoft.com/office/drawing/2014/main" id="{00000000-0008-0000-0800-0000A0010000}"/>
                      </a:ext>
                    </a:extLst>
                  </xdr:cNvPr>
                  <xdr:cNvGrpSpPr/>
                </xdr:nvGrpSpPr>
                <xdr:grpSpPr>
                  <a:xfrm>
                    <a:off x="8843524" y="930382"/>
                    <a:ext cx="1946476" cy="2739809"/>
                    <a:chOff x="5720824" y="2562382"/>
                    <a:chExt cx="1946476" cy="2739809"/>
                  </a:xfrm>
                </xdr:grpSpPr>
                <xdr:cxnSp macro="">
                  <xdr:nvCxnSpPr>
                    <xdr:cNvPr id="424" name="Straight Arrow Connector 423">
                      <a:extLst>
                        <a:ext uri="{FF2B5EF4-FFF2-40B4-BE49-F238E27FC236}">
                          <a16:creationId xmlns:a16="http://schemas.microsoft.com/office/drawing/2014/main" id="{00000000-0008-0000-0800-0000A8010000}"/>
                        </a:ext>
                      </a:extLst>
                    </xdr:cNvPr>
                    <xdr:cNvCxnSpPr>
                      <a:cxnSpLocks/>
                    </xdr:cNvCxnSpPr>
                  </xdr:nvCxnSpPr>
                  <xdr:spPr>
                    <a:xfrm flipH="1">
                      <a:off x="5720824" y="3167168"/>
                      <a:ext cx="2654" cy="2135023"/>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25" name="Straight Arrow Connector 424">
                      <a:extLst>
                        <a:ext uri="{FF2B5EF4-FFF2-40B4-BE49-F238E27FC236}">
                          <a16:creationId xmlns:a16="http://schemas.microsoft.com/office/drawing/2014/main" id="{00000000-0008-0000-0800-0000A9010000}"/>
                        </a:ext>
                      </a:extLst>
                    </xdr:cNvPr>
                    <xdr:cNvCxnSpPr/>
                  </xdr:nvCxnSpPr>
                  <xdr:spPr>
                    <a:xfrm flipH="1">
                      <a:off x="5776296" y="2814062"/>
                      <a:ext cx="1882370" cy="0"/>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26" name="Straight Arrow Connector 425">
                      <a:extLst>
                        <a:ext uri="{FF2B5EF4-FFF2-40B4-BE49-F238E27FC236}">
                          <a16:creationId xmlns:a16="http://schemas.microsoft.com/office/drawing/2014/main" id="{00000000-0008-0000-0800-0000AA010000}"/>
                        </a:ext>
                      </a:extLst>
                    </xdr:cNvPr>
                    <xdr:cNvCxnSpPr/>
                  </xdr:nvCxnSpPr>
                  <xdr:spPr>
                    <a:xfrm flipH="1">
                      <a:off x="5786964" y="2694942"/>
                      <a:ext cx="772776" cy="0"/>
                    </a:xfrm>
                    <a:prstGeom prst="straightConnector1">
                      <a:avLst/>
                    </a:prstGeom>
                    <a:ln w="38100">
                      <a:solidFill>
                        <a:schemeClr val="accent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27" name="Straight Arrow Connector 426">
                      <a:extLst>
                        <a:ext uri="{FF2B5EF4-FFF2-40B4-BE49-F238E27FC236}">
                          <a16:creationId xmlns:a16="http://schemas.microsoft.com/office/drawing/2014/main" id="{00000000-0008-0000-0800-0000AB010000}"/>
                        </a:ext>
                      </a:extLst>
                    </xdr:cNvPr>
                    <xdr:cNvCxnSpPr/>
                  </xdr:nvCxnSpPr>
                  <xdr:spPr>
                    <a:xfrm flipH="1" flipV="1">
                      <a:off x="6522934" y="2562382"/>
                      <a:ext cx="947817" cy="0"/>
                    </a:xfrm>
                    <a:prstGeom prst="straightConnector1">
                      <a:avLst/>
                    </a:prstGeom>
                    <a:ln w="38100">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28" name="Straight Arrow Connector 427">
                      <a:extLst>
                        <a:ext uri="{FF2B5EF4-FFF2-40B4-BE49-F238E27FC236}">
                          <a16:creationId xmlns:a16="http://schemas.microsoft.com/office/drawing/2014/main" id="{00000000-0008-0000-0800-0000AC010000}"/>
                        </a:ext>
                      </a:extLst>
                    </xdr:cNvPr>
                    <xdr:cNvCxnSpPr/>
                  </xdr:nvCxnSpPr>
                  <xdr:spPr>
                    <a:xfrm flipH="1" flipV="1">
                      <a:off x="6530084" y="2685466"/>
                      <a:ext cx="1137216" cy="0"/>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422" name="TextBox 421">
                    <a:extLst>
                      <a:ext uri="{FF2B5EF4-FFF2-40B4-BE49-F238E27FC236}">
                        <a16:creationId xmlns:a16="http://schemas.microsoft.com/office/drawing/2014/main" id="{00000000-0008-0000-0800-0000A6010000}"/>
                      </a:ext>
                    </a:extLst>
                  </xdr:cNvPr>
                  <xdr:cNvSpPr txBox="1"/>
                </xdr:nvSpPr>
                <xdr:spPr>
                  <a:xfrm>
                    <a:off x="7191602" y="426466"/>
                    <a:ext cx="1594594" cy="531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effectLst/>
                        <a:latin typeface="Arial" panose="020B0604020202020204" pitchFamily="34" charset="0"/>
                        <a:ea typeface="+mn-ea"/>
                        <a:cs typeface="Arial" panose="020B0604020202020204" pitchFamily="34" charset="0"/>
                      </a:rPr>
                      <a:t>Shoulder - Elbow Length</a:t>
                    </a:r>
                  </a:p>
                </xdr:txBody>
              </xdr:sp>
              <xdr:sp macro="" textlink="">
                <xdr:nvSpPr>
                  <xdr:cNvPr id="420" name="TextBox 419">
                    <a:extLst>
                      <a:ext uri="{FF2B5EF4-FFF2-40B4-BE49-F238E27FC236}">
                        <a16:creationId xmlns:a16="http://schemas.microsoft.com/office/drawing/2014/main" id="{00000000-0008-0000-0800-0000A4010000}"/>
                      </a:ext>
                    </a:extLst>
                  </xdr:cNvPr>
                  <xdr:cNvSpPr txBox="1"/>
                </xdr:nvSpPr>
                <xdr:spPr>
                  <a:xfrm>
                    <a:off x="7478258" y="1111498"/>
                    <a:ext cx="1596743" cy="271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effectLst/>
                        <a:latin typeface="Arial" panose="020B0604020202020204" pitchFamily="34" charset="0"/>
                        <a:ea typeface="+mn-ea"/>
                        <a:cs typeface="Arial" panose="020B0604020202020204" pitchFamily="34" charset="0"/>
                      </a:rPr>
                      <a:t>Arm Length</a:t>
                    </a:r>
                  </a:p>
                </xdr:txBody>
              </xdr:sp>
            </xdr:grpSp>
            <xdr:grpSp>
              <xdr:nvGrpSpPr>
                <xdr:cNvPr id="409" name="Group 408">
                  <a:extLst>
                    <a:ext uri="{FF2B5EF4-FFF2-40B4-BE49-F238E27FC236}">
                      <a16:creationId xmlns:a16="http://schemas.microsoft.com/office/drawing/2014/main" id="{00000000-0008-0000-0800-000099010000}"/>
                    </a:ext>
                  </a:extLst>
                </xdr:cNvPr>
                <xdr:cNvGrpSpPr/>
              </xdr:nvGrpSpPr>
              <xdr:grpSpPr>
                <a:xfrm>
                  <a:off x="8751110" y="1970428"/>
                  <a:ext cx="2226884" cy="638427"/>
                  <a:chOff x="14251183" y="3552153"/>
                  <a:chExt cx="3925787" cy="1323720"/>
                </a:xfrm>
              </xdr:grpSpPr>
              <xdr:sp macro="" textlink="$N$6">
                <xdr:nvSpPr>
                  <xdr:cNvPr id="414" name="TextBox 413">
                    <a:extLst>
                      <a:ext uri="{FF2B5EF4-FFF2-40B4-BE49-F238E27FC236}">
                        <a16:creationId xmlns:a16="http://schemas.microsoft.com/office/drawing/2014/main" id="{00000000-0008-0000-0800-00009E010000}"/>
                      </a:ext>
                    </a:extLst>
                  </xdr:cNvPr>
                  <xdr:cNvSpPr txBox="1"/>
                </xdr:nvSpPr>
                <xdr:spPr>
                  <a:xfrm>
                    <a:off x="14774629" y="4097147"/>
                    <a:ext cx="1415982" cy="516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D2BDAC-D682-411A-9094-35B882F04B86}" type="TxLink">
                      <a:rPr lang="en-US" sz="1400" b="1" i="0" u="none" strike="noStrike">
                        <a:solidFill>
                          <a:schemeClr val="accent2"/>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chemeClr val="accent2"/>
                      </a:solidFill>
                      <a:latin typeface="Arial" panose="020B0604020202020204" pitchFamily="34" charset="0"/>
                      <a:cs typeface="Arial" panose="020B0604020202020204" pitchFamily="34" charset="0"/>
                    </a:endParaRPr>
                  </a:p>
                </xdr:txBody>
              </xdr:sp>
              <xdr:sp macro="" textlink="">
                <xdr:nvSpPr>
                  <xdr:cNvPr id="415" name="TextBox 414">
                    <a:extLst>
                      <a:ext uri="{FF2B5EF4-FFF2-40B4-BE49-F238E27FC236}">
                        <a16:creationId xmlns:a16="http://schemas.microsoft.com/office/drawing/2014/main" id="{00000000-0008-0000-0800-00009F010000}"/>
                      </a:ext>
                    </a:extLst>
                  </xdr:cNvPr>
                  <xdr:cNvSpPr txBox="1"/>
                </xdr:nvSpPr>
                <xdr:spPr>
                  <a:xfrm>
                    <a:off x="14251183" y="3552153"/>
                    <a:ext cx="3925787" cy="1323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50"/>
                        </a:solidFill>
                        <a:latin typeface="Arial" panose="020B0604020202020204" pitchFamily="34" charset="0"/>
                        <a:cs typeface="Arial" panose="020B0604020202020204" pitchFamily="34" charset="0"/>
                      </a:rPr>
                      <a:t>Standing Waist Height</a:t>
                    </a:r>
                  </a:p>
                </xdr:txBody>
              </xdr:sp>
            </xdr:grpSp>
            <xdr:sp macro="" textlink="">
              <xdr:nvSpPr>
                <xdr:cNvPr id="411" name="TextBox 410">
                  <a:extLst>
                    <a:ext uri="{FF2B5EF4-FFF2-40B4-BE49-F238E27FC236}">
                      <a16:creationId xmlns:a16="http://schemas.microsoft.com/office/drawing/2014/main" id="{00000000-0008-0000-0800-00009B010000}"/>
                    </a:ext>
                  </a:extLst>
                </xdr:cNvPr>
                <xdr:cNvSpPr txBox="1"/>
              </xdr:nvSpPr>
              <xdr:spPr>
                <a:xfrm>
                  <a:off x="10365196" y="1129217"/>
                  <a:ext cx="2018354" cy="51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effectLst/>
                      <a:latin typeface="Arial" panose="020B0604020202020204" pitchFamily="34" charset="0"/>
                      <a:ea typeface="+mn-ea"/>
                      <a:cs typeface="Arial" panose="020B0604020202020204" pitchFamily="34" charset="0"/>
                    </a:rPr>
                    <a:t>Forearm</a:t>
                  </a:r>
                  <a:r>
                    <a:rPr lang="en-US" sz="1400" b="1" i="0" u="none" strike="noStrike" baseline="0">
                      <a:solidFill>
                        <a:srgbClr val="002060"/>
                      </a:solidFill>
                      <a:effectLst/>
                      <a:latin typeface="Arial" panose="020B0604020202020204" pitchFamily="34" charset="0"/>
                      <a:ea typeface="+mn-ea"/>
                      <a:cs typeface="Arial" panose="020B0604020202020204" pitchFamily="34" charset="0"/>
                    </a:rPr>
                    <a:t> - Hand</a:t>
                  </a:r>
                  <a:r>
                    <a:rPr lang="en-US" sz="1400" b="1" i="0" u="none" strike="noStrike">
                      <a:solidFill>
                        <a:srgbClr val="002060"/>
                      </a:solidFill>
                      <a:effectLst/>
                      <a:latin typeface="Arial" panose="020B0604020202020204" pitchFamily="34" charset="0"/>
                      <a:ea typeface="+mn-ea"/>
                      <a:cs typeface="Arial" panose="020B0604020202020204" pitchFamily="34" charset="0"/>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effectLst/>
                      <a:latin typeface="Arial" panose="020B0604020202020204" pitchFamily="34" charset="0"/>
                      <a:ea typeface="+mn-ea"/>
                      <a:cs typeface="Arial" panose="020B0604020202020204" pitchFamily="34" charset="0"/>
                    </a:rPr>
                    <a:t>Length</a:t>
                  </a:r>
                </a:p>
              </xdr:txBody>
            </xdr:sp>
            <xdr:sp macro="" textlink="">
              <xdr:nvSpPr>
                <xdr:cNvPr id="412" name="TextBox 411">
                  <a:extLst>
                    <a:ext uri="{FF2B5EF4-FFF2-40B4-BE49-F238E27FC236}">
                      <a16:creationId xmlns:a16="http://schemas.microsoft.com/office/drawing/2014/main" id="{00000000-0008-0000-0800-00009C010000}"/>
                    </a:ext>
                  </a:extLst>
                </xdr:cNvPr>
                <xdr:cNvSpPr txBox="1"/>
              </xdr:nvSpPr>
              <xdr:spPr>
                <a:xfrm>
                  <a:off x="9250585" y="645891"/>
                  <a:ext cx="2382078" cy="303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FF0000"/>
                      </a:solidFill>
                      <a:effectLst/>
                      <a:latin typeface="Arial" panose="020B0604020202020204" pitchFamily="34" charset="0"/>
                      <a:ea typeface="+mn-ea"/>
                      <a:cs typeface="Arial" panose="020B0604020202020204" pitchFamily="34" charset="0"/>
                    </a:rPr>
                    <a:t>Forearm - Center of Grip</a:t>
                  </a:r>
                </a:p>
              </xdr:txBody>
            </xdr:sp>
          </xdr:grpSp>
        </xdr:grpSp>
        <xdr:grpSp>
          <xdr:nvGrpSpPr>
            <xdr:cNvPr id="347" name="Group 346">
              <a:extLst>
                <a:ext uri="{FF2B5EF4-FFF2-40B4-BE49-F238E27FC236}">
                  <a16:creationId xmlns:a16="http://schemas.microsoft.com/office/drawing/2014/main" id="{00000000-0008-0000-0800-00005B010000}"/>
                </a:ext>
              </a:extLst>
            </xdr:cNvPr>
            <xdr:cNvGrpSpPr/>
          </xdr:nvGrpSpPr>
          <xdr:grpSpPr>
            <a:xfrm>
              <a:off x="2495551" y="4381500"/>
              <a:ext cx="10175372" cy="3468843"/>
              <a:chOff x="2495551" y="4381500"/>
              <a:chExt cx="10175372" cy="3468843"/>
            </a:xfrm>
          </xdr:grpSpPr>
          <xdr:grpSp>
            <xdr:nvGrpSpPr>
              <xdr:cNvPr id="390" name="Group 389">
                <a:extLst>
                  <a:ext uri="{FF2B5EF4-FFF2-40B4-BE49-F238E27FC236}">
                    <a16:creationId xmlns:a16="http://schemas.microsoft.com/office/drawing/2014/main" id="{00000000-0008-0000-0800-000086010000}"/>
                  </a:ext>
                </a:extLst>
              </xdr:cNvPr>
              <xdr:cNvGrpSpPr/>
            </xdr:nvGrpSpPr>
            <xdr:grpSpPr>
              <a:xfrm>
                <a:off x="9341525" y="4499345"/>
                <a:ext cx="3329398" cy="3068209"/>
                <a:chOff x="11113175" y="4289795"/>
                <a:chExt cx="3329398" cy="3068209"/>
              </a:xfrm>
            </xdr:grpSpPr>
            <xdr:grpSp>
              <xdr:nvGrpSpPr>
                <xdr:cNvPr id="392" name="Group 391">
                  <a:extLst>
                    <a:ext uri="{FF2B5EF4-FFF2-40B4-BE49-F238E27FC236}">
                      <a16:creationId xmlns:a16="http://schemas.microsoft.com/office/drawing/2014/main" id="{00000000-0008-0000-0800-000088010000}"/>
                    </a:ext>
                  </a:extLst>
                </xdr:cNvPr>
                <xdr:cNvGrpSpPr/>
              </xdr:nvGrpSpPr>
              <xdr:grpSpPr>
                <a:xfrm>
                  <a:off x="11113175" y="4289795"/>
                  <a:ext cx="3329398" cy="3068209"/>
                  <a:chOff x="11113175" y="4289795"/>
                  <a:chExt cx="3329398" cy="3068209"/>
                </a:xfrm>
              </xdr:grpSpPr>
              <xdr:grpSp>
                <xdr:nvGrpSpPr>
                  <xdr:cNvPr id="394" name="Group 393">
                    <a:extLst>
                      <a:ext uri="{FF2B5EF4-FFF2-40B4-BE49-F238E27FC236}">
                        <a16:creationId xmlns:a16="http://schemas.microsoft.com/office/drawing/2014/main" id="{00000000-0008-0000-0800-00008A010000}"/>
                      </a:ext>
                    </a:extLst>
                  </xdr:cNvPr>
                  <xdr:cNvGrpSpPr/>
                </xdr:nvGrpSpPr>
                <xdr:grpSpPr>
                  <a:xfrm>
                    <a:off x="11113175" y="4289795"/>
                    <a:ext cx="3050377" cy="3068209"/>
                    <a:chOff x="4199225" y="1894895"/>
                    <a:chExt cx="3050377" cy="3068209"/>
                  </a:xfrm>
                </xdr:grpSpPr>
                <xdr:cxnSp macro="">
                  <xdr:nvCxnSpPr>
                    <xdr:cNvPr id="400" name="Straight Arrow Connector 399">
                      <a:extLst>
                        <a:ext uri="{FF2B5EF4-FFF2-40B4-BE49-F238E27FC236}">
                          <a16:creationId xmlns:a16="http://schemas.microsoft.com/office/drawing/2014/main" id="{00000000-0008-0000-0800-000090010000}"/>
                        </a:ext>
                      </a:extLst>
                    </xdr:cNvPr>
                    <xdr:cNvCxnSpPr/>
                  </xdr:nvCxnSpPr>
                  <xdr:spPr>
                    <a:xfrm flipH="1">
                      <a:off x="4199225" y="3428999"/>
                      <a:ext cx="1275778" cy="0"/>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01" name="Straight Arrow Connector 400">
                      <a:extLst>
                        <a:ext uri="{FF2B5EF4-FFF2-40B4-BE49-F238E27FC236}">
                          <a16:creationId xmlns:a16="http://schemas.microsoft.com/office/drawing/2014/main" id="{00000000-0008-0000-0800-000091010000}"/>
                        </a:ext>
                      </a:extLst>
                    </xdr:cNvPr>
                    <xdr:cNvCxnSpPr/>
                  </xdr:nvCxnSpPr>
                  <xdr:spPr>
                    <a:xfrm>
                      <a:off x="4969769" y="1894895"/>
                      <a:ext cx="0" cy="3068209"/>
                    </a:xfrm>
                    <a:prstGeom prst="straightConnector1">
                      <a:avLst/>
                    </a:prstGeom>
                    <a:ln w="38100">
                      <a:solidFill>
                        <a:srgbClr val="005426"/>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02" name="Straight Arrow Connector 401">
                      <a:extLst>
                        <a:ext uri="{FF2B5EF4-FFF2-40B4-BE49-F238E27FC236}">
                          <a16:creationId xmlns:a16="http://schemas.microsoft.com/office/drawing/2014/main" id="{00000000-0008-0000-0800-000092010000}"/>
                        </a:ext>
                      </a:extLst>
                    </xdr:cNvPr>
                    <xdr:cNvCxnSpPr>
                      <a:cxnSpLocks/>
                    </xdr:cNvCxnSpPr>
                  </xdr:nvCxnSpPr>
                  <xdr:spPr>
                    <a:xfrm>
                      <a:off x="7249602" y="3089590"/>
                      <a:ext cx="0" cy="1368448"/>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395" name="TextBox 394">
                    <a:extLst>
                      <a:ext uri="{FF2B5EF4-FFF2-40B4-BE49-F238E27FC236}">
                        <a16:creationId xmlns:a16="http://schemas.microsoft.com/office/drawing/2014/main" id="{00000000-0008-0000-0800-00008B010000}"/>
                      </a:ext>
                    </a:extLst>
                  </xdr:cNvPr>
                  <xdr:cNvSpPr txBox="1"/>
                </xdr:nvSpPr>
                <xdr:spPr>
                  <a:xfrm>
                    <a:off x="11595367" y="4928802"/>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5426"/>
                        </a:solidFill>
                        <a:latin typeface="Arial" panose="020B0604020202020204" pitchFamily="34" charset="0"/>
                        <a:cs typeface="Arial" panose="020B0604020202020204" pitchFamily="34" charset="0"/>
                      </a:rPr>
                      <a:t>Hand Length</a:t>
                    </a:r>
                  </a:p>
                </xdr:txBody>
              </xdr:sp>
              <xdr:sp macro="" textlink="">
                <xdr:nvSpPr>
                  <xdr:cNvPr id="396" name="TextBox 395">
                    <a:extLst>
                      <a:ext uri="{FF2B5EF4-FFF2-40B4-BE49-F238E27FC236}">
                        <a16:creationId xmlns:a16="http://schemas.microsoft.com/office/drawing/2014/main" id="{00000000-0008-0000-0800-00008C010000}"/>
                      </a:ext>
                    </a:extLst>
                  </xdr:cNvPr>
                  <xdr:cNvSpPr txBox="1"/>
                </xdr:nvSpPr>
                <xdr:spPr>
                  <a:xfrm>
                    <a:off x="12665019" y="5402078"/>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latin typeface="Arial" panose="020B0604020202020204" pitchFamily="34" charset="0"/>
                        <a:cs typeface="Arial" panose="020B0604020202020204" pitchFamily="34" charset="0"/>
                      </a:rPr>
                      <a:t>Palm Length</a:t>
                    </a:r>
                  </a:p>
                </xdr:txBody>
              </xdr:sp>
            </xdr:grpSp>
            <xdr:sp macro="" textlink="">
              <xdr:nvSpPr>
                <xdr:cNvPr id="393" name="TextBox 392">
                  <a:extLst>
                    <a:ext uri="{FF2B5EF4-FFF2-40B4-BE49-F238E27FC236}">
                      <a16:creationId xmlns:a16="http://schemas.microsoft.com/office/drawing/2014/main" id="{00000000-0008-0000-0800-000089010000}"/>
                    </a:ext>
                  </a:extLst>
                </xdr:cNvPr>
                <xdr:cNvSpPr txBox="1"/>
              </xdr:nvSpPr>
              <xdr:spPr>
                <a:xfrm>
                  <a:off x="11908654" y="5896877"/>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Hand Breadth</a:t>
                  </a:r>
                </a:p>
              </xdr:txBody>
            </xdr:sp>
          </xdr:grpSp>
          <xdr:grpSp>
            <xdr:nvGrpSpPr>
              <xdr:cNvPr id="349" name="Group 348">
                <a:extLst>
                  <a:ext uri="{FF2B5EF4-FFF2-40B4-BE49-F238E27FC236}">
                    <a16:creationId xmlns:a16="http://schemas.microsoft.com/office/drawing/2014/main" id="{00000000-0008-0000-0800-00005D010000}"/>
                  </a:ext>
                </a:extLst>
              </xdr:cNvPr>
              <xdr:cNvGrpSpPr/>
            </xdr:nvGrpSpPr>
            <xdr:grpSpPr>
              <a:xfrm>
                <a:off x="2495551" y="4381500"/>
                <a:ext cx="7070447" cy="3468843"/>
                <a:chOff x="2971801" y="4057650"/>
                <a:chExt cx="7070447" cy="3468843"/>
              </a:xfrm>
            </xdr:grpSpPr>
            <xdr:grpSp>
              <xdr:nvGrpSpPr>
                <xdr:cNvPr id="351" name="Group 350">
                  <a:extLst>
                    <a:ext uri="{FF2B5EF4-FFF2-40B4-BE49-F238E27FC236}">
                      <a16:creationId xmlns:a16="http://schemas.microsoft.com/office/drawing/2014/main" id="{00000000-0008-0000-0800-00005F010000}"/>
                    </a:ext>
                  </a:extLst>
                </xdr:cNvPr>
                <xdr:cNvGrpSpPr/>
              </xdr:nvGrpSpPr>
              <xdr:grpSpPr>
                <a:xfrm>
                  <a:off x="3325092" y="5317234"/>
                  <a:ext cx="2636941" cy="2198975"/>
                  <a:chOff x="711668" y="722372"/>
                  <a:chExt cx="2636941" cy="3869987"/>
                </a:xfrm>
              </xdr:grpSpPr>
              <xdr:cxnSp macro="">
                <xdr:nvCxnSpPr>
                  <xdr:cNvPr id="381" name="Straight Arrow Connector 380">
                    <a:extLst>
                      <a:ext uri="{FF2B5EF4-FFF2-40B4-BE49-F238E27FC236}">
                        <a16:creationId xmlns:a16="http://schemas.microsoft.com/office/drawing/2014/main" id="{00000000-0008-0000-0800-00007D010000}"/>
                      </a:ext>
                    </a:extLst>
                  </xdr:cNvPr>
                  <xdr:cNvCxnSpPr>
                    <a:cxnSpLocks/>
                  </xdr:cNvCxnSpPr>
                </xdr:nvCxnSpPr>
                <xdr:spPr>
                  <a:xfrm>
                    <a:off x="3269529" y="1579617"/>
                    <a:ext cx="0" cy="3012742"/>
                  </a:xfrm>
                  <a:prstGeom prst="straightConnector1">
                    <a:avLst/>
                  </a:prstGeom>
                  <a:ln w="38100">
                    <a:solidFill>
                      <a:schemeClr val="accent6">
                        <a:lumMod val="50000"/>
                      </a:schemeClr>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82" name="TextBox 140">
                    <a:extLst>
                      <a:ext uri="{FF2B5EF4-FFF2-40B4-BE49-F238E27FC236}">
                        <a16:creationId xmlns:a16="http://schemas.microsoft.com/office/drawing/2014/main" id="{00000000-0008-0000-0800-00007E010000}"/>
                      </a:ext>
                    </a:extLst>
                  </xdr:cNvPr>
                  <xdr:cNvSpPr txBox="1"/>
                </xdr:nvSpPr>
                <xdr:spPr>
                  <a:xfrm>
                    <a:off x="711668" y="722372"/>
                    <a:ext cx="2636941" cy="462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chemeClr val="accent6">
                            <a:lumMod val="50000"/>
                          </a:schemeClr>
                        </a:solidFill>
                        <a:latin typeface="Arial" panose="020B0604020202020204" pitchFamily="34" charset="0"/>
                        <a:cs typeface="Arial" panose="020B0604020202020204" pitchFamily="34" charset="0"/>
                      </a:rPr>
                      <a:t>Seated Elbow </a:t>
                    </a:r>
                    <a:r>
                      <a:rPr lang="en-US" sz="1400" b="1">
                        <a:solidFill>
                          <a:srgbClr val="385723"/>
                        </a:solidFill>
                        <a:latin typeface="Arial" panose="020B0604020202020204" pitchFamily="34" charset="0"/>
                        <a:cs typeface="Arial" panose="020B0604020202020204" pitchFamily="34" charset="0"/>
                      </a:rPr>
                      <a:t>Height</a:t>
                    </a:r>
                  </a:p>
                </xdr:txBody>
              </xdr:sp>
            </xdr:grpSp>
            <xdr:grpSp>
              <xdr:nvGrpSpPr>
                <xdr:cNvPr id="352" name="Group 351">
                  <a:extLst>
                    <a:ext uri="{FF2B5EF4-FFF2-40B4-BE49-F238E27FC236}">
                      <a16:creationId xmlns:a16="http://schemas.microsoft.com/office/drawing/2014/main" id="{00000000-0008-0000-0800-000060010000}"/>
                    </a:ext>
                  </a:extLst>
                </xdr:cNvPr>
                <xdr:cNvGrpSpPr/>
              </xdr:nvGrpSpPr>
              <xdr:grpSpPr>
                <a:xfrm>
                  <a:off x="6671774" y="6387084"/>
                  <a:ext cx="3294806" cy="1139409"/>
                  <a:chOff x="3053422" y="2063908"/>
                  <a:chExt cx="3294806" cy="2005251"/>
                </a:xfrm>
              </xdr:grpSpPr>
              <xdr:cxnSp macro="">
                <xdr:nvCxnSpPr>
                  <xdr:cNvPr id="379" name="Straight Arrow Connector 378">
                    <a:extLst>
                      <a:ext uri="{FF2B5EF4-FFF2-40B4-BE49-F238E27FC236}">
                        <a16:creationId xmlns:a16="http://schemas.microsoft.com/office/drawing/2014/main" id="{00000000-0008-0000-0800-00007B010000}"/>
                      </a:ext>
                    </a:extLst>
                  </xdr:cNvPr>
                  <xdr:cNvCxnSpPr>
                    <a:cxnSpLocks/>
                  </xdr:cNvCxnSpPr>
                </xdr:nvCxnSpPr>
                <xdr:spPr>
                  <a:xfrm>
                    <a:off x="3053422" y="2063908"/>
                    <a:ext cx="0" cy="2005251"/>
                  </a:xfrm>
                  <a:prstGeom prst="straightConnector1">
                    <a:avLst/>
                  </a:prstGeom>
                  <a:ln w="38100">
                    <a:solidFill>
                      <a:srgbClr val="23C794"/>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80" name="TextBox 137">
                    <a:extLst>
                      <a:ext uri="{FF2B5EF4-FFF2-40B4-BE49-F238E27FC236}">
                        <a16:creationId xmlns:a16="http://schemas.microsoft.com/office/drawing/2014/main" id="{00000000-0008-0000-0800-00007C010000}"/>
                      </a:ext>
                    </a:extLst>
                  </xdr:cNvPr>
                  <xdr:cNvSpPr txBox="1"/>
                </xdr:nvSpPr>
                <xdr:spPr>
                  <a:xfrm>
                    <a:off x="3257872" y="2639183"/>
                    <a:ext cx="3090356" cy="581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23C794"/>
                        </a:solidFill>
                        <a:latin typeface="Arial" panose="020B0604020202020204" pitchFamily="34" charset="0"/>
                        <a:cs typeface="Arial" panose="020B0604020202020204" pitchFamily="34" charset="0"/>
                      </a:rPr>
                      <a:t>Seated Popliteal Height</a:t>
                    </a:r>
                  </a:p>
                </xdr:txBody>
              </xdr:sp>
            </xdr:grpSp>
            <xdr:grpSp>
              <xdr:nvGrpSpPr>
                <xdr:cNvPr id="353" name="Group 352">
                  <a:extLst>
                    <a:ext uri="{FF2B5EF4-FFF2-40B4-BE49-F238E27FC236}">
                      <a16:creationId xmlns:a16="http://schemas.microsoft.com/office/drawing/2014/main" id="{00000000-0008-0000-0800-000061010000}"/>
                    </a:ext>
                  </a:extLst>
                </xdr:cNvPr>
                <xdr:cNvGrpSpPr/>
              </xdr:nvGrpSpPr>
              <xdr:grpSpPr>
                <a:xfrm>
                  <a:off x="3505201" y="5810250"/>
                  <a:ext cx="3643400" cy="408078"/>
                  <a:chOff x="-707288" y="1427972"/>
                  <a:chExt cx="4655089" cy="1009693"/>
                </a:xfrm>
              </xdr:grpSpPr>
              <xdr:cxnSp macro="">
                <xdr:nvCxnSpPr>
                  <xdr:cNvPr id="377" name="Straight Arrow Connector 376">
                    <a:extLst>
                      <a:ext uri="{FF2B5EF4-FFF2-40B4-BE49-F238E27FC236}">
                        <a16:creationId xmlns:a16="http://schemas.microsoft.com/office/drawing/2014/main" id="{00000000-0008-0000-0800-000079010000}"/>
                      </a:ext>
                    </a:extLst>
                  </xdr:cNvPr>
                  <xdr:cNvCxnSpPr/>
                </xdr:nvCxnSpPr>
                <xdr:spPr>
                  <a:xfrm flipH="1" flipV="1">
                    <a:off x="1871086" y="2433867"/>
                    <a:ext cx="2076715" cy="3798"/>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78" name="TextBox 125">
                    <a:extLst>
                      <a:ext uri="{FF2B5EF4-FFF2-40B4-BE49-F238E27FC236}">
                        <a16:creationId xmlns:a16="http://schemas.microsoft.com/office/drawing/2014/main" id="{00000000-0008-0000-0800-00007A010000}"/>
                      </a:ext>
                    </a:extLst>
                  </xdr:cNvPr>
                  <xdr:cNvSpPr txBox="1"/>
                </xdr:nvSpPr>
                <xdr:spPr>
                  <a:xfrm>
                    <a:off x="-707288" y="1427972"/>
                    <a:ext cx="2757021" cy="86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effectLst/>
                        <a:latin typeface="Arial" panose="020B0604020202020204" pitchFamily="34" charset="0"/>
                        <a:ea typeface="+mn-ea"/>
                        <a:cs typeface="Arial" panose="020B0604020202020204" pitchFamily="34" charset="0"/>
                      </a:rPr>
                      <a:t>Buttock-Knee Length</a:t>
                    </a:r>
                  </a:p>
                </xdr:txBody>
              </xdr:sp>
            </xdr:grpSp>
            <xdr:grpSp>
              <xdr:nvGrpSpPr>
                <xdr:cNvPr id="354" name="Group 353">
                  <a:extLst>
                    <a:ext uri="{FF2B5EF4-FFF2-40B4-BE49-F238E27FC236}">
                      <a16:creationId xmlns:a16="http://schemas.microsoft.com/office/drawing/2014/main" id="{00000000-0008-0000-0800-000062010000}"/>
                    </a:ext>
                  </a:extLst>
                </xdr:cNvPr>
                <xdr:cNvGrpSpPr/>
              </xdr:nvGrpSpPr>
              <xdr:grpSpPr>
                <a:xfrm>
                  <a:off x="6332227" y="5663161"/>
                  <a:ext cx="3257671" cy="1842127"/>
                  <a:chOff x="4305482" y="-800365"/>
                  <a:chExt cx="3257671" cy="3227562"/>
                </a:xfrm>
              </xdr:grpSpPr>
              <xdr:cxnSp macro="">
                <xdr:nvCxnSpPr>
                  <xdr:cNvPr id="375" name="Straight Arrow Connector 374">
                    <a:extLst>
                      <a:ext uri="{FF2B5EF4-FFF2-40B4-BE49-F238E27FC236}">
                        <a16:creationId xmlns:a16="http://schemas.microsoft.com/office/drawing/2014/main" id="{00000000-0008-0000-0800-000077010000}"/>
                      </a:ext>
                    </a:extLst>
                  </xdr:cNvPr>
                  <xdr:cNvCxnSpPr>
                    <a:cxnSpLocks/>
                  </xdr:cNvCxnSpPr>
                </xdr:nvCxnSpPr>
                <xdr:spPr>
                  <a:xfrm>
                    <a:off x="4305482" y="-276049"/>
                    <a:ext cx="0" cy="2703246"/>
                  </a:xfrm>
                  <a:prstGeom prst="straightConnector1">
                    <a:avLst/>
                  </a:prstGeom>
                  <a:ln w="38100">
                    <a:solidFill>
                      <a:srgbClr val="C0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76" name="TextBox 129">
                    <a:extLst>
                      <a:ext uri="{FF2B5EF4-FFF2-40B4-BE49-F238E27FC236}">
                        <a16:creationId xmlns:a16="http://schemas.microsoft.com/office/drawing/2014/main" id="{00000000-0008-0000-0800-000078010000}"/>
                      </a:ext>
                    </a:extLst>
                  </xdr:cNvPr>
                  <xdr:cNvSpPr txBox="1"/>
                </xdr:nvSpPr>
                <xdr:spPr>
                  <a:xfrm>
                    <a:off x="4404873" y="-800365"/>
                    <a:ext cx="3158280" cy="51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C00000"/>
                        </a:solidFill>
                        <a:latin typeface="Arial" panose="020B0604020202020204" pitchFamily="34" charset="0"/>
                        <a:cs typeface="Arial" panose="020B0604020202020204" pitchFamily="34" charset="0"/>
                      </a:rPr>
                      <a:t>Seated Thigh Clearance</a:t>
                    </a:r>
                  </a:p>
                </xdr:txBody>
              </xdr:sp>
            </xdr:grpSp>
            <xdr:grpSp>
              <xdr:nvGrpSpPr>
                <xdr:cNvPr id="355" name="Group 354">
                  <a:extLst>
                    <a:ext uri="{FF2B5EF4-FFF2-40B4-BE49-F238E27FC236}">
                      <a16:creationId xmlns:a16="http://schemas.microsoft.com/office/drawing/2014/main" id="{00000000-0008-0000-0800-000063010000}"/>
                    </a:ext>
                  </a:extLst>
                </xdr:cNvPr>
                <xdr:cNvGrpSpPr/>
              </xdr:nvGrpSpPr>
              <xdr:grpSpPr>
                <a:xfrm>
                  <a:off x="5890020" y="4149162"/>
                  <a:ext cx="2921478" cy="3375693"/>
                  <a:chOff x="-168816" y="-697236"/>
                  <a:chExt cx="2921478" cy="5920530"/>
                </a:xfrm>
              </xdr:grpSpPr>
              <xdr:sp macro="" textlink="">
                <xdr:nvSpPr>
                  <xdr:cNvPr id="373" name="TextBox 147">
                    <a:extLst>
                      <a:ext uri="{FF2B5EF4-FFF2-40B4-BE49-F238E27FC236}">
                        <a16:creationId xmlns:a16="http://schemas.microsoft.com/office/drawing/2014/main" id="{00000000-0008-0000-0800-000075010000}"/>
                      </a:ext>
                    </a:extLst>
                  </xdr:cNvPr>
                  <xdr:cNvSpPr txBox="1"/>
                </xdr:nvSpPr>
                <xdr:spPr>
                  <a:xfrm>
                    <a:off x="-168816" y="-697236"/>
                    <a:ext cx="2921478" cy="622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ED7D31"/>
                        </a:solidFill>
                        <a:effectLst/>
                        <a:latin typeface="Arial" panose="020B0604020202020204" pitchFamily="34" charset="0"/>
                        <a:ea typeface="+mn-ea"/>
                        <a:cs typeface="Arial" panose="020B0604020202020204" pitchFamily="34" charset="0"/>
                      </a:rPr>
                      <a:t>Seated Eye Height</a:t>
                    </a:r>
                  </a:p>
                </xdr:txBody>
              </xdr:sp>
              <xdr:cxnSp macro="">
                <xdr:nvCxnSpPr>
                  <xdr:cNvPr id="374" name="Straight Arrow Connector 373">
                    <a:extLst>
                      <a:ext uri="{FF2B5EF4-FFF2-40B4-BE49-F238E27FC236}">
                        <a16:creationId xmlns:a16="http://schemas.microsoft.com/office/drawing/2014/main" id="{00000000-0008-0000-0800-000076010000}"/>
                      </a:ext>
                    </a:extLst>
                  </xdr:cNvPr>
                  <xdr:cNvCxnSpPr>
                    <a:cxnSpLocks/>
                  </xdr:cNvCxnSpPr>
                </xdr:nvCxnSpPr>
                <xdr:spPr>
                  <a:xfrm>
                    <a:off x="473222" y="-370290"/>
                    <a:ext cx="0" cy="5593584"/>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grpSp>
              <xdr:nvGrpSpPr>
                <xdr:cNvPr id="356" name="Group 355">
                  <a:extLst>
                    <a:ext uri="{FF2B5EF4-FFF2-40B4-BE49-F238E27FC236}">
                      <a16:creationId xmlns:a16="http://schemas.microsoft.com/office/drawing/2014/main" id="{00000000-0008-0000-0800-000064010000}"/>
                    </a:ext>
                  </a:extLst>
                </xdr:cNvPr>
                <xdr:cNvGrpSpPr/>
              </xdr:nvGrpSpPr>
              <xdr:grpSpPr>
                <a:xfrm>
                  <a:off x="6816856" y="6119343"/>
                  <a:ext cx="3225392" cy="1404262"/>
                  <a:chOff x="-336035" y="-308090"/>
                  <a:chExt cx="3225392" cy="2465545"/>
                </a:xfrm>
              </xdr:grpSpPr>
              <xdr:cxnSp macro="">
                <xdr:nvCxnSpPr>
                  <xdr:cNvPr id="371" name="Straight Arrow Connector 370">
                    <a:extLst>
                      <a:ext uri="{FF2B5EF4-FFF2-40B4-BE49-F238E27FC236}">
                        <a16:creationId xmlns:a16="http://schemas.microsoft.com/office/drawing/2014/main" id="{00000000-0008-0000-0800-000073010000}"/>
                      </a:ext>
                    </a:extLst>
                  </xdr:cNvPr>
                  <xdr:cNvCxnSpPr>
                    <a:cxnSpLocks/>
                  </xdr:cNvCxnSpPr>
                </xdr:nvCxnSpPr>
                <xdr:spPr>
                  <a:xfrm>
                    <a:off x="44038" y="-308090"/>
                    <a:ext cx="0" cy="2465545"/>
                  </a:xfrm>
                  <a:prstGeom prst="straightConnector1">
                    <a:avLst/>
                  </a:prstGeom>
                  <a:ln w="38100">
                    <a:solidFill>
                      <a:srgbClr val="7030A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72" name="TextBox 133">
                    <a:extLst>
                      <a:ext uri="{FF2B5EF4-FFF2-40B4-BE49-F238E27FC236}">
                        <a16:creationId xmlns:a16="http://schemas.microsoft.com/office/drawing/2014/main" id="{00000000-0008-0000-0800-000074010000}"/>
                      </a:ext>
                    </a:extLst>
                  </xdr:cNvPr>
                  <xdr:cNvSpPr txBox="1"/>
                </xdr:nvSpPr>
                <xdr:spPr>
                  <a:xfrm>
                    <a:off x="-336035" y="-79487"/>
                    <a:ext cx="3225392" cy="386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Seated Knee Height</a:t>
                    </a:r>
                  </a:p>
                </xdr:txBody>
              </xdr:sp>
            </xdr:grpSp>
            <xdr:grpSp>
              <xdr:nvGrpSpPr>
                <xdr:cNvPr id="357" name="Group 356">
                  <a:extLst>
                    <a:ext uri="{FF2B5EF4-FFF2-40B4-BE49-F238E27FC236}">
                      <a16:creationId xmlns:a16="http://schemas.microsoft.com/office/drawing/2014/main" id="{00000000-0008-0000-0800-000065010000}"/>
                    </a:ext>
                  </a:extLst>
                </xdr:cNvPr>
                <xdr:cNvGrpSpPr/>
              </xdr:nvGrpSpPr>
              <xdr:grpSpPr>
                <a:xfrm>
                  <a:off x="2971801" y="4057650"/>
                  <a:ext cx="2970870" cy="3458559"/>
                  <a:chOff x="-1098921" y="-313187"/>
                  <a:chExt cx="2970870" cy="6067483"/>
                </a:xfrm>
              </xdr:grpSpPr>
              <xdr:sp macro="" textlink="">
                <xdr:nvSpPr>
                  <xdr:cNvPr id="370" name="TextBox 151">
                    <a:extLst>
                      <a:ext uri="{FF2B5EF4-FFF2-40B4-BE49-F238E27FC236}">
                        <a16:creationId xmlns:a16="http://schemas.microsoft.com/office/drawing/2014/main" id="{00000000-0008-0000-0800-000072010000}"/>
                      </a:ext>
                    </a:extLst>
                  </xdr:cNvPr>
                  <xdr:cNvSpPr txBox="1"/>
                </xdr:nvSpPr>
                <xdr:spPr>
                  <a:xfrm>
                    <a:off x="-1098921" y="-313187"/>
                    <a:ext cx="2970870" cy="46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rgbClr val="002060"/>
                        </a:solidFill>
                        <a:latin typeface="Arial" panose="020B0604020202020204" pitchFamily="34" charset="0"/>
                        <a:cs typeface="Arial" panose="020B0604020202020204" pitchFamily="34" charset="0"/>
                      </a:rPr>
                      <a:t>Seated Head Height</a:t>
                    </a:r>
                  </a:p>
                </xdr:txBody>
              </xdr:sp>
              <xdr:cxnSp macro="">
                <xdr:nvCxnSpPr>
                  <xdr:cNvPr id="369" name="Straight Arrow Connector 368">
                    <a:extLst>
                      <a:ext uri="{FF2B5EF4-FFF2-40B4-BE49-F238E27FC236}">
                        <a16:creationId xmlns:a16="http://schemas.microsoft.com/office/drawing/2014/main" id="{00000000-0008-0000-0800-000071010000}"/>
                      </a:ext>
                    </a:extLst>
                  </xdr:cNvPr>
                  <xdr:cNvCxnSpPr>
                    <a:cxnSpLocks/>
                  </xdr:cNvCxnSpPr>
                </xdr:nvCxnSpPr>
                <xdr:spPr>
                  <a:xfrm>
                    <a:off x="1696180" y="-279487"/>
                    <a:ext cx="0" cy="6033783"/>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P$3">
              <xdr:nvSpPr>
                <xdr:cNvPr id="363" name="TextBox 362">
                  <a:extLst>
                    <a:ext uri="{FF2B5EF4-FFF2-40B4-BE49-F238E27FC236}">
                      <a16:creationId xmlns:a16="http://schemas.microsoft.com/office/drawing/2014/main" id="{00000000-0008-0000-0800-00006B010000}"/>
                    </a:ext>
                  </a:extLst>
                </xdr:cNvPr>
                <xdr:cNvSpPr txBox="1"/>
              </xdr:nvSpPr>
              <xdr:spPr>
                <a:xfrm>
                  <a:off x="6527190" y="6303634"/>
                  <a:ext cx="961819" cy="294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86B440A-9629-4338-856F-165236CBEAC0}"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7030A0"/>
                    </a:solidFill>
                    <a:latin typeface="Arial" panose="020B0604020202020204" pitchFamily="34" charset="0"/>
                    <a:cs typeface="Arial" panose="020B0604020202020204" pitchFamily="34" charset="0"/>
                  </a:endParaRPr>
                </a:p>
              </xdr:txBody>
            </xdr:sp>
            <xdr:cxnSp macro="">
              <xdr:nvCxnSpPr>
                <xdr:cNvPr id="367" name="Straight Arrow Connector 366">
                  <a:extLst>
                    <a:ext uri="{FF2B5EF4-FFF2-40B4-BE49-F238E27FC236}">
                      <a16:creationId xmlns:a16="http://schemas.microsoft.com/office/drawing/2014/main" id="{00000000-0008-0000-0800-00006F010000}"/>
                    </a:ext>
                  </a:extLst>
                </xdr:cNvPr>
                <xdr:cNvCxnSpPr/>
              </xdr:nvCxnSpPr>
              <xdr:spPr>
                <a:xfrm flipH="1">
                  <a:off x="5542446" y="6330906"/>
                  <a:ext cx="1250007" cy="0"/>
                </a:xfrm>
                <a:prstGeom prst="straightConnector1">
                  <a:avLst/>
                </a:prstGeom>
                <a:ln w="38100">
                  <a:solidFill>
                    <a:srgbClr val="00B0F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68" name="TextBox 144">
                  <a:extLst>
                    <a:ext uri="{FF2B5EF4-FFF2-40B4-BE49-F238E27FC236}">
                      <a16:creationId xmlns:a16="http://schemas.microsoft.com/office/drawing/2014/main" id="{00000000-0008-0000-0800-000070010000}"/>
                    </a:ext>
                  </a:extLst>
                </xdr:cNvPr>
                <xdr:cNvSpPr txBox="1"/>
              </xdr:nvSpPr>
              <xdr:spPr>
                <a:xfrm>
                  <a:off x="3067050" y="6267450"/>
                  <a:ext cx="264641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panose="020B0604020202020204" pitchFamily="34" charset="0"/>
                      <a:ea typeface="+mn-ea"/>
                      <a:cs typeface="Arial" panose="020B0604020202020204" pitchFamily="34" charset="0"/>
                    </a:rPr>
                    <a:t>Buttock-Popliteal</a:t>
                  </a:r>
                  <a:r>
                    <a:rPr lang="en-US" sz="1400" b="1" i="0" u="none" strike="noStrike" baseline="0">
                      <a:solidFill>
                        <a:srgbClr val="00B0F0"/>
                      </a:solidFill>
                      <a:effectLst/>
                      <a:latin typeface="Arial" panose="020B0604020202020204" pitchFamily="34" charset="0"/>
                      <a:ea typeface="+mn-ea"/>
                      <a:cs typeface="Arial" panose="020B0604020202020204" pitchFamily="34" charset="0"/>
                    </a:rPr>
                    <a:t> </a:t>
                  </a:r>
                  <a:r>
                    <a:rPr lang="en-US" sz="1400" b="1" i="0" u="none" strike="noStrike">
                      <a:solidFill>
                        <a:srgbClr val="00B0F0"/>
                      </a:solidFill>
                      <a:effectLst/>
                      <a:latin typeface="Arial" panose="020B0604020202020204" pitchFamily="34" charset="0"/>
                      <a:ea typeface="+mn-ea"/>
                      <a:cs typeface="Arial" panose="020B0604020202020204" pitchFamily="34" charset="0"/>
                    </a:rPr>
                    <a:t>Length</a:t>
                  </a:r>
                </a:p>
              </xdr:txBody>
            </xdr:sp>
          </xdr:grpSp>
        </xdr:grpSp>
      </xdr:grpSp>
      <xdr:grpSp>
        <xdr:nvGrpSpPr>
          <xdr:cNvPr id="2" name="Group 1">
            <a:extLst>
              <a:ext uri="{FF2B5EF4-FFF2-40B4-BE49-F238E27FC236}">
                <a16:creationId xmlns:a16="http://schemas.microsoft.com/office/drawing/2014/main" id="{00000000-0008-0000-0800-000002000000}"/>
              </a:ext>
            </a:extLst>
          </xdr:cNvPr>
          <xdr:cNvGrpSpPr/>
        </xdr:nvGrpSpPr>
        <xdr:grpSpPr>
          <a:xfrm>
            <a:off x="3952208" y="583045"/>
            <a:ext cx="10590907" cy="6939536"/>
            <a:chOff x="14490313" y="275422"/>
            <a:chExt cx="10585855" cy="7203431"/>
          </a:xfrm>
        </xdr:grpSpPr>
        <xdr:grpSp>
          <xdr:nvGrpSpPr>
            <xdr:cNvPr id="3" name="Group 2">
              <a:extLst>
                <a:ext uri="{FF2B5EF4-FFF2-40B4-BE49-F238E27FC236}">
                  <a16:creationId xmlns:a16="http://schemas.microsoft.com/office/drawing/2014/main" id="{00000000-0008-0000-0800-000003000000}"/>
                </a:ext>
              </a:extLst>
            </xdr:cNvPr>
            <xdr:cNvGrpSpPr>
              <a:grpSpLocks noChangeAspect="1"/>
            </xdr:cNvGrpSpPr>
          </xdr:nvGrpSpPr>
          <xdr:grpSpPr>
            <a:xfrm>
              <a:off x="14724920" y="4314969"/>
              <a:ext cx="4694540" cy="3163884"/>
              <a:chOff x="23885734" y="982175"/>
              <a:chExt cx="7117697" cy="4930830"/>
            </a:xfrm>
          </xdr:grpSpPr>
          <xdr:sp macro="" textlink="$E$3">
            <xdr:nvSpPr>
              <xdr:cNvPr id="129" name="TextBox 128">
                <a:extLst>
                  <a:ext uri="{FF2B5EF4-FFF2-40B4-BE49-F238E27FC236}">
                    <a16:creationId xmlns:a16="http://schemas.microsoft.com/office/drawing/2014/main" id="{00000000-0008-0000-0800-000081000000}"/>
                  </a:ext>
                </a:extLst>
              </xdr:cNvPr>
              <xdr:cNvSpPr txBox="1"/>
            </xdr:nvSpPr>
            <xdr:spPr>
              <a:xfrm>
                <a:off x="24131232" y="982175"/>
                <a:ext cx="1455558" cy="641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A45556C7-0B8E-404B-BB50-95E1036D9480}" type="TxLink">
                  <a:rPr lang="en-US" sz="1400" b="1" i="0" u="none" strike="noStrike">
                    <a:solidFill>
                      <a:srgbClr val="002060"/>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47.6</a:t>
                </a:fld>
                <a:endParaRPr lang="en-US" sz="1400" b="1" i="0">
                  <a:solidFill>
                    <a:srgbClr val="002060"/>
                  </a:solidFill>
                  <a:latin typeface="Arial" panose="020B0604020202020204" pitchFamily="34" charset="0"/>
                  <a:cs typeface="Arial" panose="020B0604020202020204" pitchFamily="34" charset="0"/>
                </a:endParaRPr>
              </a:p>
            </xdr:txBody>
          </xdr:sp>
          <xdr:sp macro="" textlink="$F$3">
            <xdr:nvSpPr>
              <xdr:cNvPr id="125" name="TextBox 124">
                <a:extLst>
                  <a:ext uri="{FF2B5EF4-FFF2-40B4-BE49-F238E27FC236}">
                    <a16:creationId xmlns:a16="http://schemas.microsoft.com/office/drawing/2014/main" id="{00000000-0008-0000-0800-00007D000000}"/>
                  </a:ext>
                </a:extLst>
              </xdr:cNvPr>
              <xdr:cNvSpPr txBox="1"/>
            </xdr:nvSpPr>
            <xdr:spPr>
              <a:xfrm>
                <a:off x="27969620" y="1145999"/>
                <a:ext cx="1456279" cy="641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67C59BC9-66CE-4948-9543-72EEC9D7BB59}" type="TxLink">
                  <a:rPr lang="en-US" sz="1400" b="1" i="0" u="none" strike="noStrike">
                    <a:solidFill>
                      <a:srgbClr val="ED7D31"/>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44.2</a:t>
                </a:fld>
                <a:endParaRPr lang="en-US" sz="1400" b="1">
                  <a:solidFill>
                    <a:srgbClr val="ED7D31"/>
                  </a:solidFill>
                  <a:latin typeface="Arial" panose="020B0604020202020204" pitchFamily="34" charset="0"/>
                  <a:cs typeface="Arial" panose="020B0604020202020204" pitchFamily="34" charset="0"/>
                </a:endParaRPr>
              </a:p>
            </xdr:txBody>
          </xdr:sp>
          <xdr:sp macro="" textlink="$K$3">
            <xdr:nvSpPr>
              <xdr:cNvPr id="119" name="TextBox 118">
                <a:extLst>
                  <a:ext uri="{FF2B5EF4-FFF2-40B4-BE49-F238E27FC236}">
                    <a16:creationId xmlns:a16="http://schemas.microsoft.com/office/drawing/2014/main" id="{00000000-0008-0000-0800-000077000000}"/>
                  </a:ext>
                </a:extLst>
              </xdr:cNvPr>
              <xdr:cNvSpPr txBox="1"/>
            </xdr:nvSpPr>
            <xdr:spPr>
              <a:xfrm>
                <a:off x="23950939" y="4597710"/>
                <a:ext cx="1453881" cy="492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9007E56-D272-418A-97C6-C2B6C58A4167}"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18.5</a:t>
                </a:fld>
                <a:endParaRPr lang="en-US" sz="1400" b="1" i="0" u="none" strike="noStrike">
                  <a:solidFill>
                    <a:srgbClr val="00B0F0"/>
                  </a:solidFill>
                  <a:effectLst/>
                  <a:latin typeface="Arial" panose="020B0604020202020204" pitchFamily="34" charset="0"/>
                  <a:ea typeface="+mn-ea"/>
                  <a:cs typeface="Arial" panose="020B0604020202020204" pitchFamily="34" charset="0"/>
                </a:endParaRPr>
              </a:p>
            </xdr:txBody>
          </xdr:sp>
          <xdr:sp macro="" textlink="$J$3">
            <xdr:nvSpPr>
              <xdr:cNvPr id="118" name="TextBox 117">
                <a:extLst>
                  <a:ext uri="{FF2B5EF4-FFF2-40B4-BE49-F238E27FC236}">
                    <a16:creationId xmlns:a16="http://schemas.microsoft.com/office/drawing/2014/main" id="{00000000-0008-0000-0800-000076000000}"/>
                  </a:ext>
                </a:extLst>
              </xdr:cNvPr>
              <xdr:cNvSpPr txBox="1"/>
            </xdr:nvSpPr>
            <xdr:spPr>
              <a:xfrm>
                <a:off x="23947918" y="2965423"/>
                <a:ext cx="1819568" cy="34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923491A-467D-4439-B4CB-7F8055A510F0}" type="TxLink">
                  <a:rPr lang="en-US" sz="1400" b="1" i="0" u="none" strike="noStrike">
                    <a:solidFill>
                      <a:srgbClr val="385723"/>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24.3</a:t>
                </a:fld>
                <a:endParaRPr lang="en-US" sz="1400" b="1">
                  <a:solidFill>
                    <a:srgbClr val="385723"/>
                  </a:solidFill>
                  <a:latin typeface="Arial" panose="020B0604020202020204" pitchFamily="34" charset="0"/>
                  <a:cs typeface="Arial" panose="020B0604020202020204" pitchFamily="34" charset="0"/>
                </a:endParaRPr>
              </a:p>
            </xdr:txBody>
          </xdr:sp>
          <xdr:sp macro="" textlink="$H$3">
            <xdr:nvSpPr>
              <xdr:cNvPr id="113" name="TextBox 112">
                <a:extLst>
                  <a:ext uri="{FF2B5EF4-FFF2-40B4-BE49-F238E27FC236}">
                    <a16:creationId xmlns:a16="http://schemas.microsoft.com/office/drawing/2014/main" id="{00000000-0008-0000-0800-000071000000}"/>
                  </a:ext>
                </a:extLst>
              </xdr:cNvPr>
              <xdr:cNvSpPr txBox="1"/>
            </xdr:nvSpPr>
            <xdr:spPr>
              <a:xfrm>
                <a:off x="29339851" y="5268593"/>
                <a:ext cx="1663580" cy="64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F8607F5-3291-4A19-8365-C04EF87D553F}" type="TxLink">
                  <a:rPr lang="en-US" sz="1400" b="1" i="0" u="none" strike="noStrike">
                    <a:solidFill>
                      <a:srgbClr val="23C794"/>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15.3</a:t>
                </a:fld>
                <a:endParaRPr lang="en-CA" sz="1400" b="1">
                  <a:solidFill>
                    <a:srgbClr val="23C794"/>
                  </a:solidFill>
                  <a:latin typeface="Arial" panose="020B0604020202020204" pitchFamily="34" charset="0"/>
                  <a:cs typeface="Arial" panose="020B0604020202020204" pitchFamily="34" charset="0"/>
                </a:endParaRPr>
              </a:p>
            </xdr:txBody>
          </xdr:sp>
          <xdr:sp macro="" textlink="$P$3">
            <xdr:nvSpPr>
              <xdr:cNvPr id="109" name="TextBox 108">
                <a:extLst>
                  <a:ext uri="{FF2B5EF4-FFF2-40B4-BE49-F238E27FC236}">
                    <a16:creationId xmlns:a16="http://schemas.microsoft.com/office/drawing/2014/main" id="{00000000-0008-0000-0800-00006D000000}"/>
                  </a:ext>
                </a:extLst>
              </xdr:cNvPr>
              <xdr:cNvSpPr txBox="1"/>
            </xdr:nvSpPr>
            <xdr:spPr>
              <a:xfrm>
                <a:off x="29257676" y="4919903"/>
                <a:ext cx="1450157" cy="518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86B440A-9629-4338-856F-165236CBEAC0}"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7030A0"/>
                  </a:solidFill>
                  <a:latin typeface="Arial" panose="020B0604020202020204" pitchFamily="34" charset="0"/>
                  <a:cs typeface="Arial" panose="020B0604020202020204" pitchFamily="34" charset="0"/>
                </a:endParaRPr>
              </a:p>
            </xdr:txBody>
          </xdr:sp>
          <xdr:sp macro="" textlink="$I$3">
            <xdr:nvSpPr>
              <xdr:cNvPr id="105" name="TextBox 104">
                <a:extLst>
                  <a:ext uri="{FF2B5EF4-FFF2-40B4-BE49-F238E27FC236}">
                    <a16:creationId xmlns:a16="http://schemas.microsoft.com/office/drawing/2014/main" id="{00000000-0008-0000-0800-000069000000}"/>
                  </a:ext>
                </a:extLst>
              </xdr:cNvPr>
              <xdr:cNvSpPr txBox="1"/>
            </xdr:nvSpPr>
            <xdr:spPr>
              <a:xfrm>
                <a:off x="29377244" y="3544182"/>
                <a:ext cx="1450139" cy="493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95259DF-ACAC-4719-90BE-69C93D09AB5C}" type="TxLink">
                  <a:rPr lang="en-US" sz="1400" b="1" i="0" u="none" strike="noStrike">
                    <a:solidFill>
                      <a:srgbClr val="C00000"/>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20.4</a:t>
                </a:fld>
                <a:endParaRPr lang="en-US" sz="1400" b="1" i="0">
                  <a:solidFill>
                    <a:srgbClr val="C00000"/>
                  </a:solidFill>
                  <a:latin typeface="Arial" panose="020B0604020202020204" pitchFamily="34" charset="0"/>
                  <a:cs typeface="Arial" panose="020B0604020202020204" pitchFamily="34" charset="0"/>
                </a:endParaRPr>
              </a:p>
            </xdr:txBody>
          </xdr:sp>
          <xdr:sp macro="" textlink="$L$3">
            <xdr:nvSpPr>
              <xdr:cNvPr id="100" name="TextBox 99">
                <a:extLst>
                  <a:ext uri="{FF2B5EF4-FFF2-40B4-BE49-F238E27FC236}">
                    <a16:creationId xmlns:a16="http://schemas.microsoft.com/office/drawing/2014/main" id="{00000000-0008-0000-0800-000064000000}"/>
                  </a:ext>
                </a:extLst>
              </xdr:cNvPr>
              <xdr:cNvSpPr txBox="1"/>
            </xdr:nvSpPr>
            <xdr:spPr>
              <a:xfrm>
                <a:off x="23885734" y="3817088"/>
                <a:ext cx="1734167" cy="455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CC89F2D-9968-4720-8085-BECF353D51B0}"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22.5</a:t>
                </a:fld>
                <a:endParaRPr lang="en-US" sz="1400" b="1" i="0" u="none" strike="noStrike">
                  <a:solidFill>
                    <a:srgbClr val="BA36AA"/>
                  </a:solidFill>
                  <a:effectLst/>
                  <a:latin typeface="Arial" panose="020B0604020202020204" pitchFamily="34" charset="0"/>
                  <a:ea typeface="+mn-ea"/>
                  <a:cs typeface="Arial" panose="020B0604020202020204" pitchFamily="34" charset="0"/>
                </a:endParaRPr>
              </a:p>
            </xdr:txBody>
          </xdr:sp>
        </xdr:grpSp>
        <xdr:grpSp>
          <xdr:nvGrpSpPr>
            <xdr:cNvPr id="4" name="Group 3">
              <a:extLst>
                <a:ext uri="{FF2B5EF4-FFF2-40B4-BE49-F238E27FC236}">
                  <a16:creationId xmlns:a16="http://schemas.microsoft.com/office/drawing/2014/main" id="{00000000-0008-0000-0800-000004000000}"/>
                </a:ext>
              </a:extLst>
            </xdr:cNvPr>
            <xdr:cNvGrpSpPr>
              <a:grpSpLocks noChangeAspect="1"/>
            </xdr:cNvGrpSpPr>
          </xdr:nvGrpSpPr>
          <xdr:grpSpPr>
            <a:xfrm>
              <a:off x="18481845" y="643008"/>
              <a:ext cx="4205497" cy="1564953"/>
              <a:chOff x="16929903" y="1179433"/>
              <a:chExt cx="7455421" cy="2873408"/>
            </a:xfrm>
          </xdr:grpSpPr>
          <xdr:sp macro="" textlink="$N$6">
            <xdr:nvSpPr>
              <xdr:cNvPr id="90" name="TextBox 89">
                <a:extLst>
                  <a:ext uri="{FF2B5EF4-FFF2-40B4-BE49-F238E27FC236}">
                    <a16:creationId xmlns:a16="http://schemas.microsoft.com/office/drawing/2014/main" id="{00000000-0008-0000-0800-00005A000000}"/>
                  </a:ext>
                </a:extLst>
              </xdr:cNvPr>
              <xdr:cNvSpPr txBox="1"/>
            </xdr:nvSpPr>
            <xdr:spPr>
              <a:xfrm>
                <a:off x="20482704" y="3536037"/>
                <a:ext cx="1415981" cy="516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D2BDAC-D682-411A-9094-35B882F04B86}" type="TxLink">
                  <a:rPr lang="en-US" sz="1400" b="1" i="0" u="none" strike="noStrike">
                    <a:solidFill>
                      <a:schemeClr val="accent2"/>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chemeClr val="accent2"/>
                  </a:solidFill>
                  <a:latin typeface="Arial" panose="020B0604020202020204" pitchFamily="34" charset="0"/>
                  <a:cs typeface="Arial" panose="020B0604020202020204" pitchFamily="34" charset="0"/>
                </a:endParaRPr>
              </a:p>
            </xdr:txBody>
          </xdr:sp>
          <xdr:sp macro="" textlink="$E$6">
            <xdr:nvSpPr>
              <xdr:cNvPr id="84" name="TextBox 83">
                <a:extLst>
                  <a:ext uri="{FF2B5EF4-FFF2-40B4-BE49-F238E27FC236}">
                    <a16:creationId xmlns:a16="http://schemas.microsoft.com/office/drawing/2014/main" id="{00000000-0008-0000-0800-000054000000}"/>
                  </a:ext>
                </a:extLst>
              </xdr:cNvPr>
              <xdr:cNvSpPr txBox="1"/>
            </xdr:nvSpPr>
            <xdr:spPr>
              <a:xfrm>
                <a:off x="16929903" y="1605156"/>
                <a:ext cx="1453882" cy="492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B7F0E9B-8559-4E75-92A6-A7C6D0ADB76B}" type="TxLink">
                  <a:rPr lang="en-US" sz="1400" b="1" i="0" u="none" strike="noStrike">
                    <a:solidFill>
                      <a:srgbClr val="0070C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12.7</a:t>
                </a:fld>
                <a:endParaRPr lang="en-US" sz="1400" b="1" i="0" u="none" strike="noStrike">
                  <a:solidFill>
                    <a:srgbClr val="0070C0"/>
                  </a:solidFill>
                  <a:effectLst/>
                  <a:latin typeface="Arial" panose="020B0604020202020204" pitchFamily="34" charset="0"/>
                  <a:ea typeface="+mn-ea"/>
                  <a:cs typeface="Arial" panose="020B0604020202020204" pitchFamily="34" charset="0"/>
                </a:endParaRPr>
              </a:p>
            </xdr:txBody>
          </xdr:sp>
          <xdr:sp macro="" textlink="$F$6">
            <xdr:nvSpPr>
              <xdr:cNvPr id="81" name="TextBox 80">
                <a:extLst>
                  <a:ext uri="{FF2B5EF4-FFF2-40B4-BE49-F238E27FC236}">
                    <a16:creationId xmlns:a16="http://schemas.microsoft.com/office/drawing/2014/main" id="{00000000-0008-0000-0800-000051000000}"/>
                  </a:ext>
                </a:extLst>
              </xdr:cNvPr>
              <xdr:cNvSpPr txBox="1"/>
            </xdr:nvSpPr>
            <xdr:spPr>
              <a:xfrm>
                <a:off x="22931440" y="2516340"/>
                <a:ext cx="1453884" cy="486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08D6000-3BA2-4143-A0E1-D32AE27EAD2B}"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18.8</a:t>
                </a:fld>
                <a:endParaRPr lang="en-US" sz="1400" b="1" i="0" u="none" strike="noStrike">
                  <a:solidFill>
                    <a:srgbClr val="002060"/>
                  </a:solidFill>
                  <a:effectLst/>
                  <a:latin typeface="Arial" panose="020B0604020202020204" pitchFamily="34" charset="0"/>
                  <a:ea typeface="+mn-ea"/>
                  <a:cs typeface="Arial" panose="020B0604020202020204" pitchFamily="34" charset="0"/>
                </a:endParaRPr>
              </a:p>
            </xdr:txBody>
          </xdr:sp>
          <xdr:sp macro="" textlink="$G$6">
            <xdr:nvSpPr>
              <xdr:cNvPr id="78" name="TextBox 77">
                <a:extLst>
                  <a:ext uri="{FF2B5EF4-FFF2-40B4-BE49-F238E27FC236}">
                    <a16:creationId xmlns:a16="http://schemas.microsoft.com/office/drawing/2014/main" id="{00000000-0008-0000-0800-00004E000000}"/>
                  </a:ext>
                </a:extLst>
              </xdr:cNvPr>
              <xdr:cNvSpPr txBox="1"/>
            </xdr:nvSpPr>
            <xdr:spPr>
              <a:xfrm>
                <a:off x="17362878" y="2578973"/>
                <a:ext cx="1734164" cy="455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315D5C1F-9D53-4BDA-8A6F-F2BD75505372}"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27.6</a:t>
                </a:fld>
                <a:endParaRPr lang="en-US" sz="1400" b="1" i="0" u="none" strike="noStrike">
                  <a:solidFill>
                    <a:srgbClr val="BA36AA"/>
                  </a:solidFill>
                  <a:effectLst/>
                  <a:latin typeface="Arial" panose="020B0604020202020204" pitchFamily="34" charset="0"/>
                  <a:ea typeface="+mn-ea"/>
                  <a:cs typeface="Arial" panose="020B0604020202020204" pitchFamily="34" charset="0"/>
                </a:endParaRPr>
              </a:p>
            </xdr:txBody>
          </xdr:sp>
          <xdr:sp macro="" textlink="$H$6">
            <xdr:nvSpPr>
              <xdr:cNvPr id="75" name="TextBox 74">
                <a:extLst>
                  <a:ext uri="{FF2B5EF4-FFF2-40B4-BE49-F238E27FC236}">
                    <a16:creationId xmlns:a16="http://schemas.microsoft.com/office/drawing/2014/main" id="{00000000-0008-0000-0800-00004B000000}"/>
                  </a:ext>
                </a:extLst>
              </xdr:cNvPr>
              <xdr:cNvSpPr txBox="1"/>
            </xdr:nvSpPr>
            <xdr:spPr>
              <a:xfrm>
                <a:off x="21251205" y="1179433"/>
                <a:ext cx="1734160" cy="455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6792A13-41CE-4003-A5CA-FE11ACD43E57}" type="TxLink">
                  <a:rPr lang="en-US" sz="1400" b="1" i="0" u="none" strike="noStrike">
                    <a:solidFill>
                      <a:srgbClr val="FF000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12.8</a:t>
                </a:fld>
                <a:endParaRPr lang="en-US" sz="1400" b="1" i="0" u="none" strike="noStrike">
                  <a:solidFill>
                    <a:srgbClr val="FF0000"/>
                  </a:solidFill>
                  <a:effectLst/>
                  <a:latin typeface="Arial" panose="020B0604020202020204" pitchFamily="34" charset="0"/>
                  <a:ea typeface="+mn-ea"/>
                  <a:cs typeface="Arial" panose="020B0604020202020204" pitchFamily="34" charset="0"/>
                </a:endParaRPr>
              </a:p>
            </xdr:txBody>
          </xdr:sp>
        </xdr:grpSp>
        <xdr:sp macro="" textlink="$G$3">
          <xdr:nvSpPr>
            <xdr:cNvPr id="68" name="TextBox 67">
              <a:extLst>
                <a:ext uri="{FF2B5EF4-FFF2-40B4-BE49-F238E27FC236}">
                  <a16:creationId xmlns:a16="http://schemas.microsoft.com/office/drawing/2014/main" id="{00000000-0008-0000-0800-000044000000}"/>
                </a:ext>
              </a:extLst>
            </xdr:cNvPr>
            <xdr:cNvSpPr txBox="1"/>
          </xdr:nvSpPr>
          <xdr:spPr>
            <a:xfrm>
              <a:off x="23772302" y="328748"/>
              <a:ext cx="710070" cy="248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7AD0157E-0FAF-4E3F-B66F-E4FB22BC47D9}" type="TxLink">
                <a:rPr lang="en-US" sz="1400" b="1" i="0" u="none" strike="noStrike">
                  <a:solidFill>
                    <a:srgbClr val="ED7D31"/>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64.3</a:t>
              </a:fld>
              <a:endParaRPr lang="en-CA" sz="1400" b="1">
                <a:solidFill>
                  <a:srgbClr val="ED7D31"/>
                </a:solidFill>
                <a:latin typeface="Arial" panose="020B0604020202020204" pitchFamily="34" charset="0"/>
                <a:cs typeface="Arial" panose="020B0604020202020204" pitchFamily="34" charset="0"/>
              </a:endParaRPr>
            </a:p>
          </xdr:txBody>
        </xdr:sp>
        <xdr:grpSp>
          <xdr:nvGrpSpPr>
            <xdr:cNvPr id="6" name="Group 5">
              <a:extLst>
                <a:ext uri="{FF2B5EF4-FFF2-40B4-BE49-F238E27FC236}">
                  <a16:creationId xmlns:a16="http://schemas.microsoft.com/office/drawing/2014/main" id="{00000000-0008-0000-0800-000006000000}"/>
                </a:ext>
              </a:extLst>
            </xdr:cNvPr>
            <xdr:cNvGrpSpPr>
              <a:grpSpLocks noChangeAspect="1"/>
            </xdr:cNvGrpSpPr>
          </xdr:nvGrpSpPr>
          <xdr:grpSpPr>
            <a:xfrm>
              <a:off x="21377918" y="5101942"/>
              <a:ext cx="2558447" cy="1218048"/>
              <a:chOff x="24992049" y="8639594"/>
              <a:chExt cx="3181217" cy="1517688"/>
            </a:xfrm>
          </xdr:grpSpPr>
          <xdr:sp macro="" textlink="$I$9">
            <xdr:nvSpPr>
              <xdr:cNvPr id="61" name="TextBox 60">
                <a:extLst>
                  <a:ext uri="{FF2B5EF4-FFF2-40B4-BE49-F238E27FC236}">
                    <a16:creationId xmlns:a16="http://schemas.microsoft.com/office/drawing/2014/main" id="{00000000-0008-0000-0800-00003D000000}"/>
                  </a:ext>
                </a:extLst>
              </xdr:cNvPr>
              <xdr:cNvSpPr txBox="1"/>
            </xdr:nvSpPr>
            <xdr:spPr>
              <a:xfrm>
                <a:off x="24992049" y="8639594"/>
                <a:ext cx="1454038" cy="27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788815DB-77FD-4D73-A5FC-15AE80EFD0A6}" type="TxLink">
                  <a:rPr lang="en-US" sz="1400" b="1" i="0" u="none" strike="noStrike">
                    <a:solidFill>
                      <a:srgbClr val="005426"/>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7.1</a:t>
                </a:fld>
                <a:endParaRPr lang="en-CA" sz="1400" b="1">
                  <a:solidFill>
                    <a:srgbClr val="005426"/>
                  </a:solidFill>
                  <a:latin typeface="Arial" panose="020B0604020202020204" pitchFamily="34" charset="0"/>
                  <a:cs typeface="Arial" panose="020B0604020202020204" pitchFamily="34" charset="0"/>
                </a:endParaRPr>
              </a:p>
            </xdr:txBody>
          </xdr:sp>
          <xdr:sp macro="" textlink="$H$9">
            <xdr:nvSpPr>
              <xdr:cNvPr id="62" name="TextBox 61">
                <a:extLst>
                  <a:ext uri="{FF2B5EF4-FFF2-40B4-BE49-F238E27FC236}">
                    <a16:creationId xmlns:a16="http://schemas.microsoft.com/office/drawing/2014/main" id="{00000000-0008-0000-0800-00003E000000}"/>
                  </a:ext>
                </a:extLst>
              </xdr:cNvPr>
              <xdr:cNvSpPr txBox="1"/>
            </xdr:nvSpPr>
            <xdr:spPr>
              <a:xfrm>
                <a:off x="25396856" y="9886623"/>
                <a:ext cx="1454038" cy="27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83FA5707-86B2-4FE4-8B54-6AF5D71A7D8A}"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3.0</a:t>
                </a:fld>
                <a:endParaRPr lang="en-CA" sz="1400" b="1">
                  <a:solidFill>
                    <a:srgbClr val="BA36AA"/>
                  </a:solidFill>
                  <a:latin typeface="Arial" panose="020B0604020202020204" pitchFamily="34" charset="0"/>
                  <a:cs typeface="Arial" panose="020B0604020202020204" pitchFamily="34" charset="0"/>
                </a:endParaRPr>
              </a:p>
            </xdr:txBody>
          </xdr:sp>
          <xdr:sp macro="" textlink="$J$9">
            <xdr:nvSpPr>
              <xdr:cNvPr id="63" name="TextBox 62">
                <a:extLst>
                  <a:ext uri="{FF2B5EF4-FFF2-40B4-BE49-F238E27FC236}">
                    <a16:creationId xmlns:a16="http://schemas.microsoft.com/office/drawing/2014/main" id="{00000000-0008-0000-0800-00003F000000}"/>
                  </a:ext>
                </a:extLst>
              </xdr:cNvPr>
              <xdr:cNvSpPr txBox="1"/>
            </xdr:nvSpPr>
            <xdr:spPr>
              <a:xfrm>
                <a:off x="26719228" y="9307231"/>
                <a:ext cx="1454038" cy="27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E8A9A89-FEF2-4D3A-897E-B75B80B8C5E9}"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4.2</a:t>
                </a:fld>
                <a:endParaRPr lang="en-CA" sz="1400" b="1" i="0">
                  <a:solidFill>
                    <a:srgbClr val="002060"/>
                  </a:solidFill>
                  <a:latin typeface="Arial" panose="020B0604020202020204" pitchFamily="34" charset="0"/>
                  <a:cs typeface="Arial" panose="020B0604020202020204" pitchFamily="34" charset="0"/>
                </a:endParaRPr>
              </a:p>
            </xdr:txBody>
          </xdr:sp>
        </xdr:grpSp>
        <xdr:grpSp>
          <xdr:nvGrpSpPr>
            <xdr:cNvPr id="7" name="Group 6">
              <a:extLst>
                <a:ext uri="{FF2B5EF4-FFF2-40B4-BE49-F238E27FC236}">
                  <a16:creationId xmlns:a16="http://schemas.microsoft.com/office/drawing/2014/main" id="{00000000-0008-0000-0800-000007000000}"/>
                </a:ext>
              </a:extLst>
            </xdr:cNvPr>
            <xdr:cNvGrpSpPr>
              <a:grpSpLocks noChangeAspect="1"/>
            </xdr:cNvGrpSpPr>
          </xdr:nvGrpSpPr>
          <xdr:grpSpPr>
            <a:xfrm>
              <a:off x="14490313" y="275422"/>
              <a:ext cx="3615496" cy="2944885"/>
              <a:chOff x="12395377" y="273686"/>
              <a:chExt cx="6510852" cy="5482264"/>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12395377" y="273686"/>
                <a:ext cx="6510852" cy="5482264"/>
                <a:chOff x="12395377" y="273686"/>
                <a:chExt cx="6510852" cy="5482264"/>
              </a:xfrm>
            </xdr:grpSpPr>
            <xdr:grpSp>
              <xdr:nvGrpSpPr>
                <xdr:cNvPr id="19" name="Group 18">
                  <a:extLst>
                    <a:ext uri="{FF2B5EF4-FFF2-40B4-BE49-F238E27FC236}">
                      <a16:creationId xmlns:a16="http://schemas.microsoft.com/office/drawing/2014/main" id="{00000000-0008-0000-0800-000013000000}"/>
                    </a:ext>
                  </a:extLst>
                </xdr:cNvPr>
                <xdr:cNvGrpSpPr/>
              </xdr:nvGrpSpPr>
              <xdr:grpSpPr>
                <a:xfrm>
                  <a:off x="12395377" y="273686"/>
                  <a:ext cx="6307374" cy="5482264"/>
                  <a:chOff x="12395377" y="273686"/>
                  <a:chExt cx="6307374" cy="5482264"/>
                </a:xfrm>
              </xdr:grpSpPr>
              <xdr:sp macro="" textlink="$I$6">
                <xdr:nvSpPr>
                  <xdr:cNvPr id="53" name="TextBox 52">
                    <a:extLst>
                      <a:ext uri="{FF2B5EF4-FFF2-40B4-BE49-F238E27FC236}">
                        <a16:creationId xmlns:a16="http://schemas.microsoft.com/office/drawing/2014/main" id="{00000000-0008-0000-0800-000035000000}"/>
                      </a:ext>
                    </a:extLst>
                  </xdr:cNvPr>
                  <xdr:cNvSpPr txBox="1"/>
                </xdr:nvSpPr>
                <xdr:spPr>
                  <a:xfrm>
                    <a:off x="17049439" y="5190157"/>
                    <a:ext cx="1455117" cy="565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A6F5B046-92F4-4490-B2F2-3EA2F241F4B9}"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16.7</a:t>
                    </a:fld>
                    <a:endParaRPr lang="en-CA" sz="1400" b="1">
                      <a:solidFill>
                        <a:srgbClr val="7030A0"/>
                      </a:solidFill>
                      <a:latin typeface="Arial" panose="020B0604020202020204" pitchFamily="34" charset="0"/>
                      <a:cs typeface="Arial" panose="020B0604020202020204" pitchFamily="34" charset="0"/>
                    </a:endParaRPr>
                  </a:p>
                </xdr:txBody>
              </xdr:sp>
              <xdr:sp macro="" textlink="$J$6">
                <xdr:nvSpPr>
                  <xdr:cNvPr id="49" name="TextBox 48">
                    <a:extLst>
                      <a:ext uri="{FF2B5EF4-FFF2-40B4-BE49-F238E27FC236}">
                        <a16:creationId xmlns:a16="http://schemas.microsoft.com/office/drawing/2014/main" id="{00000000-0008-0000-0800-000031000000}"/>
                      </a:ext>
                    </a:extLst>
                  </xdr:cNvPr>
                  <xdr:cNvSpPr txBox="1"/>
                </xdr:nvSpPr>
                <xdr:spPr>
                  <a:xfrm>
                    <a:off x="13046528" y="4163436"/>
                    <a:ext cx="1350843" cy="508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4D52EAA5-18C2-45D5-94E6-D222DC817F88}"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32.8</a:t>
                    </a:fld>
                    <a:endParaRPr lang="en-CA" sz="1400" b="1">
                      <a:solidFill>
                        <a:srgbClr val="002060"/>
                      </a:solidFill>
                      <a:latin typeface="Arial" panose="020B0604020202020204" pitchFamily="34" charset="0"/>
                      <a:cs typeface="Arial" panose="020B0604020202020204" pitchFamily="34" charset="0"/>
                    </a:endParaRPr>
                  </a:p>
                </xdr:txBody>
              </xdr:sp>
              <xdr:sp macro="" textlink="$O$9">
                <xdr:nvSpPr>
                  <xdr:cNvPr id="45" name="TextBox 44">
                    <a:extLst>
                      <a:ext uri="{FF2B5EF4-FFF2-40B4-BE49-F238E27FC236}">
                        <a16:creationId xmlns:a16="http://schemas.microsoft.com/office/drawing/2014/main" id="{00000000-0008-0000-0800-00002D000000}"/>
                      </a:ext>
                    </a:extLst>
                  </xdr:cNvPr>
                  <xdr:cNvSpPr txBox="1"/>
                </xdr:nvSpPr>
                <xdr:spPr>
                  <a:xfrm>
                    <a:off x="12758555" y="2996428"/>
                    <a:ext cx="1454129" cy="32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4538169-C3EA-40D4-8866-DDA9D91DE6AC}"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00B0F0"/>
                      </a:solidFill>
                      <a:latin typeface="Arial" panose="020B0604020202020204" pitchFamily="34" charset="0"/>
                      <a:cs typeface="Arial" panose="020B0604020202020204" pitchFamily="34" charset="0"/>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2395377" y="738550"/>
                    <a:ext cx="1985842" cy="1715504"/>
                    <a:chOff x="12395377" y="738550"/>
                    <a:chExt cx="1985842" cy="1715504"/>
                  </a:xfrm>
                </xdr:grpSpPr>
                <xdr:sp macro="" textlink="$N$9">
                  <xdr:nvSpPr>
                    <xdr:cNvPr id="41" name="TextBox 40">
                      <a:extLst>
                        <a:ext uri="{FF2B5EF4-FFF2-40B4-BE49-F238E27FC236}">
                          <a16:creationId xmlns:a16="http://schemas.microsoft.com/office/drawing/2014/main" id="{00000000-0008-0000-0800-000029000000}"/>
                        </a:ext>
                      </a:extLst>
                    </xdr:cNvPr>
                    <xdr:cNvSpPr txBox="1"/>
                  </xdr:nvSpPr>
                  <xdr:spPr>
                    <a:xfrm>
                      <a:off x="12395377" y="738550"/>
                      <a:ext cx="1453345" cy="326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L$6">
                  <xdr:nvSpPr>
                    <xdr:cNvPr id="37" name="TextBox 36">
                      <a:extLst>
                        <a:ext uri="{FF2B5EF4-FFF2-40B4-BE49-F238E27FC236}">
                          <a16:creationId xmlns:a16="http://schemas.microsoft.com/office/drawing/2014/main" id="{00000000-0008-0000-0800-000025000000}"/>
                        </a:ext>
                      </a:extLst>
                    </xdr:cNvPr>
                    <xdr:cNvSpPr txBox="1"/>
                  </xdr:nvSpPr>
                  <xdr:spPr>
                    <a:xfrm>
                      <a:off x="12927181" y="1734855"/>
                      <a:ext cx="1454038" cy="719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ADE4547-8698-4770-9734-AFA9196C2135}"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51.3</a:t>
                      </a:fld>
                      <a:endParaRPr lang="en-CA" sz="1400" b="1">
                        <a:solidFill>
                          <a:srgbClr val="BA36AA"/>
                        </a:solidFill>
                        <a:latin typeface="Arial" panose="020B0604020202020204" pitchFamily="34" charset="0"/>
                        <a:cs typeface="Arial" panose="020B0604020202020204" pitchFamily="34" charset="0"/>
                      </a:endParaRPr>
                    </a:p>
                  </xdr:txBody>
                </xdr:sp>
              </xdr:grpSp>
              <xdr:grpSp>
                <xdr:nvGrpSpPr>
                  <xdr:cNvPr id="29" name="Group 28">
                    <a:extLst>
                      <a:ext uri="{FF2B5EF4-FFF2-40B4-BE49-F238E27FC236}">
                        <a16:creationId xmlns:a16="http://schemas.microsoft.com/office/drawing/2014/main" id="{00000000-0008-0000-0800-00001D000000}"/>
                      </a:ext>
                    </a:extLst>
                  </xdr:cNvPr>
                  <xdr:cNvGrpSpPr/>
                </xdr:nvGrpSpPr>
                <xdr:grpSpPr>
                  <a:xfrm>
                    <a:off x="12572022" y="273686"/>
                    <a:ext cx="6130729" cy="730768"/>
                    <a:chOff x="12572022" y="273686"/>
                    <a:chExt cx="6130729" cy="730768"/>
                  </a:xfrm>
                </xdr:grpSpPr>
                <xdr:sp macro="" textlink="$N$9">
                  <xdr:nvSpPr>
                    <xdr:cNvPr id="35" name="TextBox 34">
                      <a:extLst>
                        <a:ext uri="{FF2B5EF4-FFF2-40B4-BE49-F238E27FC236}">
                          <a16:creationId xmlns:a16="http://schemas.microsoft.com/office/drawing/2014/main" id="{00000000-0008-0000-0800-000023000000}"/>
                        </a:ext>
                      </a:extLst>
                    </xdr:cNvPr>
                    <xdr:cNvSpPr txBox="1"/>
                  </xdr:nvSpPr>
                  <xdr:spPr>
                    <a:xfrm>
                      <a:off x="12572022" y="671005"/>
                      <a:ext cx="1453345" cy="333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E$9">
                  <xdr:nvSpPr>
                    <xdr:cNvPr id="31" name="TextBox 30">
                      <a:extLst>
                        <a:ext uri="{FF2B5EF4-FFF2-40B4-BE49-F238E27FC236}">
                          <a16:creationId xmlns:a16="http://schemas.microsoft.com/office/drawing/2014/main" id="{00000000-0008-0000-0800-00001F000000}"/>
                        </a:ext>
                      </a:extLst>
                    </xdr:cNvPr>
                    <xdr:cNvSpPr txBox="1"/>
                  </xdr:nvSpPr>
                  <xdr:spPr>
                    <a:xfrm>
                      <a:off x="17451216" y="273686"/>
                      <a:ext cx="1251535" cy="485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262F9D48-7694-4724-9444-ACA7AF492A86}" type="TxLink">
                        <a:rPr lang="en-US" sz="1400" b="1" i="0" u="none" strike="noStrike">
                          <a:solidFill>
                            <a:srgbClr val="ED7D31"/>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58.4</a:t>
                      </a:fld>
                      <a:endParaRPr lang="en-CA" sz="1400" b="1">
                        <a:solidFill>
                          <a:srgbClr val="ED7D31"/>
                        </a:solidFill>
                        <a:latin typeface="Arial" panose="020B0604020202020204" pitchFamily="34" charset="0"/>
                        <a:cs typeface="Arial" panose="020B0604020202020204" pitchFamily="34" charset="0"/>
                      </a:endParaRPr>
                    </a:p>
                  </xdr:txBody>
                </xdr:sp>
              </xdr:grpSp>
            </xdr:grpSp>
            <xdr:sp macro="" textlink="$G$9">
              <xdr:nvSpPr>
                <xdr:cNvPr id="23" name="TextBox 22">
                  <a:extLst>
                    <a:ext uri="{FF2B5EF4-FFF2-40B4-BE49-F238E27FC236}">
                      <a16:creationId xmlns:a16="http://schemas.microsoft.com/office/drawing/2014/main" id="{00000000-0008-0000-0800-000017000000}"/>
                    </a:ext>
                  </a:extLst>
                </xdr:cNvPr>
                <xdr:cNvSpPr txBox="1"/>
              </xdr:nvSpPr>
              <xdr:spPr>
                <a:xfrm>
                  <a:off x="17265853" y="1818380"/>
                  <a:ext cx="1640376" cy="566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2DC0040-7E87-47C1-9DC4-EC27C91C2187}" type="TxLink">
                    <a:rPr lang="en-US" sz="1400" b="1" i="0" u="none" strike="noStrike">
                      <a:solidFill>
                        <a:srgbClr val="86988D"/>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45.0</a:t>
                  </a:fld>
                  <a:endParaRPr lang="en-CA" sz="1400" b="1">
                    <a:solidFill>
                      <a:srgbClr val="86988D"/>
                    </a:solidFill>
                    <a:latin typeface="Arial" panose="020B0604020202020204" pitchFamily="34" charset="0"/>
                    <a:cs typeface="Arial" panose="020B0604020202020204" pitchFamily="34" charset="0"/>
                  </a:endParaRPr>
                </a:p>
              </xdr:txBody>
            </xdr:sp>
          </xdr:grpSp>
          <xdr:sp macro="" textlink="$F$9">
            <xdr:nvSpPr>
              <xdr:cNvPr id="18" name="TextBox 17">
                <a:extLst>
                  <a:ext uri="{FF2B5EF4-FFF2-40B4-BE49-F238E27FC236}">
                    <a16:creationId xmlns:a16="http://schemas.microsoft.com/office/drawing/2014/main" id="{00000000-0008-0000-0800-000012000000}"/>
                  </a:ext>
                </a:extLst>
              </xdr:cNvPr>
              <xdr:cNvSpPr txBox="1"/>
            </xdr:nvSpPr>
            <xdr:spPr>
              <a:xfrm>
                <a:off x="12803148" y="2857317"/>
                <a:ext cx="1617385" cy="515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47B47972-9EDC-43AC-83C4-F2B2DF548FDE}" type="TxLink">
                  <a:rPr lang="en-US" sz="1400" b="1" i="0" u="none" strike="noStrike">
                    <a:solidFill>
                      <a:srgbClr val="0070C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39.0</a:t>
                </a:fld>
                <a:endParaRPr lang="en-CA" sz="1400" b="1">
                  <a:solidFill>
                    <a:srgbClr val="0070C0"/>
                  </a:solidFill>
                  <a:latin typeface="Arial" panose="020B0604020202020204" pitchFamily="34" charset="0"/>
                  <a:cs typeface="Arial" panose="020B0604020202020204" pitchFamily="34" charset="0"/>
                </a:endParaRPr>
              </a:p>
            </xdr:txBody>
          </xdr:sp>
        </xdr:grpSp>
        <xdr:sp macro="" textlink="$M$3">
          <xdr:nvSpPr>
            <xdr:cNvPr id="8" name="TextBox 7">
              <a:extLst>
                <a:ext uri="{FF2B5EF4-FFF2-40B4-BE49-F238E27FC236}">
                  <a16:creationId xmlns:a16="http://schemas.microsoft.com/office/drawing/2014/main" id="{00000000-0008-0000-0800-000008000000}"/>
                </a:ext>
              </a:extLst>
            </xdr:cNvPr>
            <xdr:cNvSpPr txBox="1"/>
          </xdr:nvSpPr>
          <xdr:spPr>
            <a:xfrm>
              <a:off x="18340630" y="6576166"/>
              <a:ext cx="1097228" cy="413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05EE729-791D-4898-87F6-D484687DA64B}"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19.6</a:t>
              </a:fld>
              <a:endParaRPr lang="en-CA" sz="1400" b="1">
                <a:solidFill>
                  <a:srgbClr val="7030A0"/>
                </a:solidFill>
                <a:latin typeface="Arial" panose="020B0604020202020204" pitchFamily="34" charset="0"/>
                <a:cs typeface="Arial" panose="020B0604020202020204" pitchFamily="34" charset="0"/>
              </a:endParaRPr>
            </a:p>
          </xdr:txBody>
        </xdr:sp>
        <xdr:sp macro="" textlink="$K$6">
          <xdr:nvSpPr>
            <xdr:cNvPr id="9" name="TextBox 8">
              <a:extLst>
                <a:ext uri="{FF2B5EF4-FFF2-40B4-BE49-F238E27FC236}">
                  <a16:creationId xmlns:a16="http://schemas.microsoft.com/office/drawing/2014/main" id="{00000000-0008-0000-0800-000009000000}"/>
                </a:ext>
              </a:extLst>
            </xdr:cNvPr>
            <xdr:cNvSpPr txBox="1"/>
          </xdr:nvSpPr>
          <xdr:spPr>
            <a:xfrm>
              <a:off x="20252456" y="2014067"/>
              <a:ext cx="820114" cy="265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6EC1453C-3593-48D9-BAFD-038105FBDC2D}" type="TxLink">
                <a:rPr lang="en-US" sz="1400" b="1" i="0" u="none" strike="noStrike">
                  <a:solidFill>
                    <a:srgbClr val="00B05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38.5</a:t>
              </a:fld>
              <a:endParaRPr lang="en-US" sz="1400" b="1" i="0" u="none" strike="noStrike">
                <a:solidFill>
                  <a:srgbClr val="00B050"/>
                </a:solidFill>
                <a:effectLst/>
                <a:latin typeface="Arial" panose="020B0604020202020204" pitchFamily="34" charset="0"/>
                <a:ea typeface="+mn-ea"/>
                <a:cs typeface="Arial" panose="020B0604020202020204" pitchFamily="34" charset="0"/>
              </a:endParaRPr>
            </a:p>
          </xdr:txBody>
        </xdr:sp>
        <xdr:sp macro="" textlink="$N$3">
          <xdr:nvSpPr>
            <xdr:cNvPr id="16" name="TextBox 15">
              <a:extLst>
                <a:ext uri="{FF2B5EF4-FFF2-40B4-BE49-F238E27FC236}">
                  <a16:creationId xmlns:a16="http://schemas.microsoft.com/office/drawing/2014/main" id="{00000000-0008-0000-0800-000010000000}"/>
                </a:ext>
              </a:extLst>
            </xdr:cNvPr>
            <xdr:cNvSpPr txBox="1"/>
          </xdr:nvSpPr>
          <xdr:spPr>
            <a:xfrm>
              <a:off x="24003135" y="1417082"/>
              <a:ext cx="710070" cy="248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8B6462ED-E904-4A31-9262-27556873F280}"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38.2</a:t>
              </a:fld>
              <a:endParaRPr lang="en-CA" sz="1400" b="1">
                <a:solidFill>
                  <a:srgbClr val="BA36AA"/>
                </a:solidFill>
                <a:latin typeface="Arial" panose="020B0604020202020204" pitchFamily="34" charset="0"/>
                <a:cs typeface="Arial" panose="020B0604020202020204" pitchFamily="34" charset="0"/>
              </a:endParaRPr>
            </a:p>
          </xdr:txBody>
        </xdr:sp>
        <xdr:sp macro="" textlink="$O$3">
          <xdr:nvSpPr>
            <xdr:cNvPr id="13" name="TextBox 12">
              <a:extLst>
                <a:ext uri="{FF2B5EF4-FFF2-40B4-BE49-F238E27FC236}">
                  <a16:creationId xmlns:a16="http://schemas.microsoft.com/office/drawing/2014/main" id="{00000000-0008-0000-0800-00000D000000}"/>
                </a:ext>
              </a:extLst>
            </xdr:cNvPr>
            <xdr:cNvSpPr txBox="1"/>
          </xdr:nvSpPr>
          <xdr:spPr>
            <a:xfrm>
              <a:off x="23906779" y="1922777"/>
              <a:ext cx="1169389" cy="217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857819EC-AAC9-4217-818F-C248C8E30E45}" type="TxLink">
                <a:rPr lang="en-US" sz="1400" b="1" i="0" u="none" strike="noStrike">
                  <a:solidFill>
                    <a:srgbClr val="00B05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21.8</a:t>
              </a:fld>
              <a:endParaRPr lang="en-CA" sz="1400" b="1">
                <a:solidFill>
                  <a:srgbClr val="00B050"/>
                </a:solidFill>
                <a:latin typeface="Arial" panose="020B0604020202020204" pitchFamily="34" charset="0"/>
                <a:cs typeface="Arial" panose="020B0604020202020204" pitchFamily="34" charset="0"/>
              </a:endParaRPr>
            </a:p>
          </xdr:txBody>
        </xdr:sp>
      </xdr:grpSp>
      <xdr:sp macro="" textlink="">
        <xdr:nvSpPr>
          <xdr:cNvPr id="496" name="Arrow: Bent-Up 495">
            <a:extLst>
              <a:ext uri="{FF2B5EF4-FFF2-40B4-BE49-F238E27FC236}">
                <a16:creationId xmlns:a16="http://schemas.microsoft.com/office/drawing/2014/main" id="{00000000-0008-0000-0800-0000F0010000}"/>
              </a:ext>
            </a:extLst>
          </xdr:cNvPr>
          <xdr:cNvSpPr/>
        </xdr:nvSpPr>
        <xdr:spPr>
          <a:xfrm rot="5400000">
            <a:off x="559524" y="688025"/>
            <a:ext cx="342899" cy="800100"/>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clientData/>
  </xdr:twoCellAnchor>
  <xdr:twoCellAnchor>
    <xdr:from>
      <xdr:col>54</xdr:col>
      <xdr:colOff>178440</xdr:colOff>
      <xdr:row>10</xdr:row>
      <xdr:rowOff>178440</xdr:rowOff>
    </xdr:from>
    <xdr:to>
      <xdr:col>57</xdr:col>
      <xdr:colOff>265491</xdr:colOff>
      <xdr:row>28</xdr:row>
      <xdr:rowOff>97906</xdr:rowOff>
    </xdr:to>
    <xdr:pic>
      <xdr:nvPicPr>
        <xdr:cNvPr id="169" name="Picture 168">
          <a:extLst>
            <a:ext uri="{FF2B5EF4-FFF2-40B4-BE49-F238E27FC236}">
              <a16:creationId xmlns:a16="http://schemas.microsoft.com/office/drawing/2014/main" id="{583977D1-AF63-4E49-8C6E-620FC6F27E4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04154" y="3920404"/>
          <a:ext cx="1924016" cy="3348466"/>
        </a:xfrm>
        <a:prstGeom prst="rect">
          <a:avLst/>
        </a:prstGeom>
      </xdr:spPr>
    </xdr:pic>
    <xdr:clientData/>
  </xdr:twoCellAnchor>
  <xdr:twoCellAnchor>
    <xdr:from>
      <xdr:col>1</xdr:col>
      <xdr:colOff>599946</xdr:colOff>
      <xdr:row>6</xdr:row>
      <xdr:rowOff>25313</xdr:rowOff>
    </xdr:from>
    <xdr:to>
      <xdr:col>2</xdr:col>
      <xdr:colOff>128147</xdr:colOff>
      <xdr:row>7</xdr:row>
      <xdr:rowOff>24767</xdr:rowOff>
    </xdr:to>
    <xdr:sp macro="" textlink="">
      <xdr:nvSpPr>
        <xdr:cNvPr id="178" name="Arrow: Bent-Up 2">
          <a:extLst>
            <a:ext uri="{FF2B5EF4-FFF2-40B4-BE49-F238E27FC236}">
              <a16:creationId xmlns:a16="http://schemas.microsoft.com/office/drawing/2014/main" id="{61390BB6-14C8-4BB1-B4F3-4F97C284ECDB}"/>
            </a:ext>
          </a:extLst>
        </xdr:cNvPr>
        <xdr:cNvSpPr/>
      </xdr:nvSpPr>
      <xdr:spPr>
        <a:xfrm rot="5400000" flipV="1">
          <a:off x="1297769" y="2594565"/>
          <a:ext cx="199479" cy="375926"/>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25</xdr:col>
      <xdr:colOff>204107</xdr:colOff>
      <xdr:row>1</xdr:row>
      <xdr:rowOff>70510</xdr:rowOff>
    </xdr:from>
    <xdr:to>
      <xdr:col>29</xdr:col>
      <xdr:colOff>258535</xdr:colOff>
      <xdr:row>11</xdr:row>
      <xdr:rowOff>41275</xdr:rowOff>
    </xdr:to>
    <xdr:pic>
      <xdr:nvPicPr>
        <xdr:cNvPr id="156" name="Picture 155">
          <a:extLst>
            <a:ext uri="{FF2B5EF4-FFF2-40B4-BE49-F238E27FC236}">
              <a16:creationId xmlns:a16="http://schemas.microsoft.com/office/drawing/2014/main" id="{3433E0EE-6AB0-41D0-BFE0-C5BDD1465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2016" y="330283"/>
          <a:ext cx="2201883" cy="3607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517071</xdr:colOff>
      <xdr:row>12</xdr:row>
      <xdr:rowOff>95250</xdr:rowOff>
    </xdr:from>
    <xdr:to>
      <xdr:col>34</xdr:col>
      <xdr:colOff>508908</xdr:colOff>
      <xdr:row>28</xdr:row>
      <xdr:rowOff>29808</xdr:rowOff>
    </xdr:to>
    <xdr:pic>
      <xdr:nvPicPr>
        <xdr:cNvPr id="153" name="Picture 152">
          <a:extLst>
            <a:ext uri="{FF2B5EF4-FFF2-40B4-BE49-F238E27FC236}">
              <a16:creationId xmlns:a16="http://schemas.microsoft.com/office/drawing/2014/main" id="{FA66A0CB-8DB4-413B-A208-802F392AA8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7964" y="4422321"/>
          <a:ext cx="4278087" cy="2982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381000</xdr:colOff>
      <xdr:row>0</xdr:row>
      <xdr:rowOff>56903</xdr:rowOff>
    </xdr:from>
    <xdr:to>
      <xdr:col>35</xdr:col>
      <xdr:colOff>141514</xdr:colOff>
      <xdr:row>10</xdr:row>
      <xdr:rowOff>171947</xdr:rowOff>
    </xdr:to>
    <xdr:pic>
      <xdr:nvPicPr>
        <xdr:cNvPr id="149" name="Picture 148">
          <a:extLst>
            <a:ext uri="{FF2B5EF4-FFF2-40B4-BE49-F238E27FC236}">
              <a16:creationId xmlns:a16="http://schemas.microsoft.com/office/drawing/2014/main" id="{A3AAF17B-0B99-4255-8626-B6023CC142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88636" y="56903"/>
          <a:ext cx="2185060" cy="3821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68034</xdr:colOff>
      <xdr:row>11</xdr:row>
      <xdr:rowOff>149679</xdr:rowOff>
    </xdr:from>
    <xdr:to>
      <xdr:col>23</xdr:col>
      <xdr:colOff>462640</xdr:colOff>
      <xdr:row>29</xdr:row>
      <xdr:rowOff>93879</xdr:rowOff>
    </xdr:to>
    <xdr:pic>
      <xdr:nvPicPr>
        <xdr:cNvPr id="147" name="Picture 146">
          <a:extLst>
            <a:ext uri="{FF2B5EF4-FFF2-40B4-BE49-F238E27FC236}">
              <a16:creationId xmlns:a16="http://schemas.microsoft.com/office/drawing/2014/main" id="{C02595C4-06FE-4D60-802F-F56051E0CE8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74820" y="4286250"/>
          <a:ext cx="2231570" cy="337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353787</xdr:colOff>
      <xdr:row>1</xdr:row>
      <xdr:rowOff>97724</xdr:rowOff>
    </xdr:from>
    <xdr:to>
      <xdr:col>22</xdr:col>
      <xdr:colOff>108859</xdr:colOff>
      <xdr:row>10</xdr:row>
      <xdr:rowOff>99325</xdr:rowOff>
    </xdr:to>
    <xdr:pic>
      <xdr:nvPicPr>
        <xdr:cNvPr id="145" name="Picture 144">
          <a:extLst>
            <a:ext uri="{FF2B5EF4-FFF2-40B4-BE49-F238E27FC236}">
              <a16:creationId xmlns:a16="http://schemas.microsoft.com/office/drawing/2014/main" id="{D020CBFE-5012-4A22-87C7-D7999C3312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64878" y="357497"/>
          <a:ext cx="1573481" cy="34479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457200</xdr:colOff>
      <xdr:row>0</xdr:row>
      <xdr:rowOff>122463</xdr:rowOff>
    </xdr:from>
    <xdr:to>
      <xdr:col>36</xdr:col>
      <xdr:colOff>266700</xdr:colOff>
      <xdr:row>29</xdr:row>
      <xdr:rowOff>125567</xdr:rowOff>
    </xdr:to>
    <xdr:grpSp>
      <xdr:nvGrpSpPr>
        <xdr:cNvPr id="498" name="Group 497">
          <a:extLst>
            <a:ext uri="{FF2B5EF4-FFF2-40B4-BE49-F238E27FC236}">
              <a16:creationId xmlns:a16="http://schemas.microsoft.com/office/drawing/2014/main" id="{00000000-0008-0000-0900-0000F2010000}"/>
            </a:ext>
          </a:extLst>
        </xdr:cNvPr>
        <xdr:cNvGrpSpPr/>
      </xdr:nvGrpSpPr>
      <xdr:grpSpPr>
        <a:xfrm>
          <a:off x="3662082" y="122463"/>
          <a:ext cx="12236824" cy="7286928"/>
          <a:chOff x="2743200" y="122463"/>
          <a:chExt cx="12355286" cy="7568675"/>
        </a:xfrm>
      </xdr:grpSpPr>
      <xdr:sp macro="" textlink="">
        <xdr:nvSpPr>
          <xdr:cNvPr id="277" name="TextBox 114">
            <a:extLst>
              <a:ext uri="{FF2B5EF4-FFF2-40B4-BE49-F238E27FC236}">
                <a16:creationId xmlns:a16="http://schemas.microsoft.com/office/drawing/2014/main" id="{00000000-0008-0000-0900-000015010000}"/>
              </a:ext>
            </a:extLst>
          </xdr:cNvPr>
          <xdr:cNvSpPr txBox="1"/>
        </xdr:nvSpPr>
        <xdr:spPr>
          <a:xfrm>
            <a:off x="9088766" y="2311767"/>
            <a:ext cx="804459" cy="2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effectLst/>
                <a:latin typeface="Arial"/>
                <a:ea typeface="+mn-ea"/>
                <a:cs typeface="Arial"/>
              </a:rPr>
              <a:t> </a:t>
            </a:r>
            <a:endParaRPr lang="en-CA" sz="1400" b="1">
              <a:solidFill>
                <a:schemeClr val="accent2"/>
              </a:solidFill>
              <a:latin typeface="Arial" panose="020B0604020202020204" pitchFamily="34" charset="0"/>
              <a:cs typeface="Arial" panose="020B0604020202020204" pitchFamily="34" charset="0"/>
            </a:endParaRPr>
          </a:p>
        </xdr:txBody>
      </xdr:sp>
      <xdr:grpSp>
        <xdr:nvGrpSpPr>
          <xdr:cNvPr id="346" name="Group 345">
            <a:extLst>
              <a:ext uri="{FF2B5EF4-FFF2-40B4-BE49-F238E27FC236}">
                <a16:creationId xmlns:a16="http://schemas.microsoft.com/office/drawing/2014/main" id="{00000000-0008-0000-0900-00005A010000}"/>
              </a:ext>
            </a:extLst>
          </xdr:cNvPr>
          <xdr:cNvGrpSpPr/>
        </xdr:nvGrpSpPr>
        <xdr:grpSpPr>
          <a:xfrm>
            <a:off x="2743200" y="122463"/>
            <a:ext cx="12355286" cy="7568675"/>
            <a:chOff x="2266950" y="164215"/>
            <a:chExt cx="12153900" cy="7686128"/>
          </a:xfrm>
        </xdr:grpSpPr>
        <xdr:grpSp>
          <xdr:nvGrpSpPr>
            <xdr:cNvPr id="347" name="Group 346">
              <a:extLst>
                <a:ext uri="{FF2B5EF4-FFF2-40B4-BE49-F238E27FC236}">
                  <a16:creationId xmlns:a16="http://schemas.microsoft.com/office/drawing/2014/main" id="{00000000-0008-0000-0900-00005B010000}"/>
                </a:ext>
              </a:extLst>
            </xdr:cNvPr>
            <xdr:cNvGrpSpPr/>
          </xdr:nvGrpSpPr>
          <xdr:grpSpPr>
            <a:xfrm>
              <a:off x="2266950" y="164215"/>
              <a:ext cx="12153900" cy="4002405"/>
              <a:chOff x="2133600" y="150579"/>
              <a:chExt cx="12153900" cy="3917377"/>
            </a:xfrm>
          </xdr:grpSpPr>
          <xdr:grpSp>
            <xdr:nvGrpSpPr>
              <xdr:cNvPr id="404" name="Group 403">
                <a:extLst>
                  <a:ext uri="{FF2B5EF4-FFF2-40B4-BE49-F238E27FC236}">
                    <a16:creationId xmlns:a16="http://schemas.microsoft.com/office/drawing/2014/main" id="{00000000-0008-0000-0900-000094010000}"/>
                  </a:ext>
                </a:extLst>
              </xdr:cNvPr>
              <xdr:cNvGrpSpPr/>
            </xdr:nvGrpSpPr>
            <xdr:grpSpPr>
              <a:xfrm>
                <a:off x="11669325" y="150579"/>
                <a:ext cx="2618175" cy="3852645"/>
                <a:chOff x="12126525" y="131529"/>
                <a:chExt cx="2618175" cy="3852645"/>
              </a:xfrm>
            </xdr:grpSpPr>
            <xdr:grpSp>
              <xdr:nvGrpSpPr>
                <xdr:cNvPr id="489" name="Group 488">
                  <a:extLst>
                    <a:ext uri="{FF2B5EF4-FFF2-40B4-BE49-F238E27FC236}">
                      <a16:creationId xmlns:a16="http://schemas.microsoft.com/office/drawing/2014/main" id="{00000000-0008-0000-0900-0000E9010000}"/>
                    </a:ext>
                  </a:extLst>
                </xdr:cNvPr>
                <xdr:cNvGrpSpPr/>
              </xdr:nvGrpSpPr>
              <xdr:grpSpPr>
                <a:xfrm>
                  <a:off x="12172872" y="796756"/>
                  <a:ext cx="2571828" cy="1687868"/>
                  <a:chOff x="12172872" y="796756"/>
                  <a:chExt cx="2571828" cy="1687868"/>
                </a:xfrm>
              </xdr:grpSpPr>
              <xdr:sp macro="" textlink="">
                <xdr:nvSpPr>
                  <xdr:cNvPr id="493" name="TextBox 492">
                    <a:extLst>
                      <a:ext uri="{FF2B5EF4-FFF2-40B4-BE49-F238E27FC236}">
                        <a16:creationId xmlns:a16="http://schemas.microsoft.com/office/drawing/2014/main" id="{00000000-0008-0000-0900-0000ED010000}"/>
                      </a:ext>
                    </a:extLst>
                  </xdr:cNvPr>
                  <xdr:cNvSpPr txBox="1"/>
                </xdr:nvSpPr>
                <xdr:spPr>
                  <a:xfrm>
                    <a:off x="12172872" y="796756"/>
                    <a:ext cx="2571828" cy="722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Seated </a:t>
                    </a:r>
                    <a:r>
                      <a:rPr lang="en-US" sz="1400" b="1" i="0" u="none" strike="noStrike" baseline="0">
                        <a:solidFill>
                          <a:schemeClr val="accent2"/>
                        </a:solidFill>
                        <a:latin typeface="Arial" panose="020B0604020202020204" pitchFamily="34" charset="0"/>
                        <a:cs typeface="Arial" panose="020B0604020202020204" pitchFamily="34" charset="0"/>
                      </a:rPr>
                      <a:t> </a:t>
                    </a:r>
                    <a:r>
                      <a:rPr lang="en-US" sz="1400" b="1" i="0" u="none" strike="noStrike">
                        <a:solidFill>
                          <a:schemeClr val="accent2"/>
                        </a:solidFill>
                        <a:latin typeface="Arial" panose="020B0604020202020204" pitchFamily="34" charset="0"/>
                        <a:cs typeface="Arial" panose="020B0604020202020204" pitchFamily="34" charset="0"/>
                      </a:rPr>
                      <a:t>Overhead Reach</a:t>
                    </a:r>
                  </a:p>
                </xdr:txBody>
              </xdr:sp>
              <xdr:sp macro="" textlink="">
                <xdr:nvSpPr>
                  <xdr:cNvPr id="494" name="TextBox 493">
                    <a:extLst>
                      <a:ext uri="{FF2B5EF4-FFF2-40B4-BE49-F238E27FC236}">
                        <a16:creationId xmlns:a16="http://schemas.microsoft.com/office/drawing/2014/main" id="{00000000-0008-0000-0900-0000EE010000}"/>
                      </a:ext>
                    </a:extLst>
                  </xdr:cNvPr>
                  <xdr:cNvSpPr txBox="1"/>
                </xdr:nvSpPr>
                <xdr:spPr>
                  <a:xfrm>
                    <a:off x="12465441" y="1596486"/>
                    <a:ext cx="2222109" cy="47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Seated Shoulder Height</a:t>
                    </a:r>
                  </a:p>
                </xdr:txBody>
              </xdr:sp>
              <xdr:sp macro="" textlink="">
                <xdr:nvSpPr>
                  <xdr:cNvPr id="495" name="TextBox 494">
                    <a:extLst>
                      <a:ext uri="{FF2B5EF4-FFF2-40B4-BE49-F238E27FC236}">
                        <a16:creationId xmlns:a16="http://schemas.microsoft.com/office/drawing/2014/main" id="{00000000-0008-0000-0900-0000EF010000}"/>
                      </a:ext>
                    </a:extLst>
                  </xdr:cNvPr>
                  <xdr:cNvSpPr txBox="1"/>
                </xdr:nvSpPr>
                <xdr:spPr>
                  <a:xfrm>
                    <a:off x="12380299" y="2187565"/>
                    <a:ext cx="2331966" cy="29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50"/>
                        </a:solidFill>
                        <a:latin typeface="Arial" panose="020B0604020202020204" pitchFamily="34" charset="0"/>
                        <a:cs typeface="Arial" panose="020B0604020202020204" pitchFamily="34" charset="0"/>
                      </a:rPr>
                      <a:t>Seated Waist Height</a:t>
                    </a:r>
                  </a:p>
                </xdr:txBody>
              </xdr:sp>
            </xdr:grpSp>
            <xdr:cxnSp macro="">
              <xdr:nvCxnSpPr>
                <xdr:cNvPr id="486" name="Straight Arrow Connector 485">
                  <a:extLst>
                    <a:ext uri="{FF2B5EF4-FFF2-40B4-BE49-F238E27FC236}">
                      <a16:creationId xmlns:a16="http://schemas.microsoft.com/office/drawing/2014/main" id="{00000000-0008-0000-0900-0000E6010000}"/>
                    </a:ext>
                  </a:extLst>
                </xdr:cNvPr>
                <xdr:cNvCxnSpPr/>
              </xdr:nvCxnSpPr>
              <xdr:spPr>
                <a:xfrm>
                  <a:off x="12273763" y="131529"/>
                  <a:ext cx="0" cy="3829737"/>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87" name="Straight Arrow Connector 486">
                  <a:extLst>
                    <a:ext uri="{FF2B5EF4-FFF2-40B4-BE49-F238E27FC236}">
                      <a16:creationId xmlns:a16="http://schemas.microsoft.com/office/drawing/2014/main" id="{00000000-0008-0000-0900-0000E7010000}"/>
                    </a:ext>
                  </a:extLst>
                </xdr:cNvPr>
                <xdr:cNvCxnSpPr/>
              </xdr:nvCxnSpPr>
              <xdr:spPr>
                <a:xfrm>
                  <a:off x="12126525" y="1768023"/>
                  <a:ext cx="1229" cy="2196419"/>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88" name="Straight Arrow Connector 487">
                  <a:extLst>
                    <a:ext uri="{FF2B5EF4-FFF2-40B4-BE49-F238E27FC236}">
                      <a16:creationId xmlns:a16="http://schemas.microsoft.com/office/drawing/2014/main" id="{00000000-0008-0000-0900-0000E8010000}"/>
                    </a:ext>
                  </a:extLst>
                </xdr:cNvPr>
                <xdr:cNvCxnSpPr/>
              </xdr:nvCxnSpPr>
              <xdr:spPr>
                <a:xfrm>
                  <a:off x="12528085" y="2309014"/>
                  <a:ext cx="0" cy="1675160"/>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grpSp>
            <xdr:nvGrpSpPr>
              <xdr:cNvPr id="437" name="Group 436">
                <a:extLst>
                  <a:ext uri="{FF2B5EF4-FFF2-40B4-BE49-F238E27FC236}">
                    <a16:creationId xmlns:a16="http://schemas.microsoft.com/office/drawing/2014/main" id="{00000000-0008-0000-0900-0000B5010000}"/>
                  </a:ext>
                </a:extLst>
              </xdr:cNvPr>
              <xdr:cNvGrpSpPr/>
            </xdr:nvGrpSpPr>
            <xdr:grpSpPr>
              <a:xfrm>
                <a:off x="2133600" y="561428"/>
                <a:ext cx="5086349" cy="3382392"/>
                <a:chOff x="2133600" y="428078"/>
                <a:chExt cx="5086349" cy="3382392"/>
              </a:xfrm>
            </xdr:grpSpPr>
            <xdr:grpSp>
              <xdr:nvGrpSpPr>
                <xdr:cNvPr id="440" name="Group 439">
                  <a:extLst>
                    <a:ext uri="{FF2B5EF4-FFF2-40B4-BE49-F238E27FC236}">
                      <a16:creationId xmlns:a16="http://schemas.microsoft.com/office/drawing/2014/main" id="{00000000-0008-0000-0900-0000B8010000}"/>
                    </a:ext>
                  </a:extLst>
                </xdr:cNvPr>
                <xdr:cNvGrpSpPr/>
              </xdr:nvGrpSpPr>
              <xdr:grpSpPr>
                <a:xfrm>
                  <a:off x="2133600" y="428078"/>
                  <a:ext cx="5086349" cy="3382392"/>
                  <a:chOff x="-644926" y="-356689"/>
                  <a:chExt cx="9108577" cy="7110581"/>
                </a:xfrm>
              </xdr:grpSpPr>
              <xdr:grpSp>
                <xdr:nvGrpSpPr>
                  <xdr:cNvPr id="460" name="Group 459">
                    <a:extLst>
                      <a:ext uri="{FF2B5EF4-FFF2-40B4-BE49-F238E27FC236}">
                        <a16:creationId xmlns:a16="http://schemas.microsoft.com/office/drawing/2014/main" id="{00000000-0008-0000-0900-0000CC010000}"/>
                      </a:ext>
                    </a:extLst>
                  </xdr:cNvPr>
                  <xdr:cNvGrpSpPr/>
                </xdr:nvGrpSpPr>
                <xdr:grpSpPr>
                  <a:xfrm>
                    <a:off x="-644926" y="-356689"/>
                    <a:ext cx="9108577" cy="7110581"/>
                    <a:chOff x="-644926" y="-356689"/>
                    <a:chExt cx="9108577" cy="7110581"/>
                  </a:xfrm>
                </xdr:grpSpPr>
                <xdr:grpSp>
                  <xdr:nvGrpSpPr>
                    <xdr:cNvPr id="464" name="Group 463">
                      <a:extLst>
                        <a:ext uri="{FF2B5EF4-FFF2-40B4-BE49-F238E27FC236}">
                          <a16:creationId xmlns:a16="http://schemas.microsoft.com/office/drawing/2014/main" id="{00000000-0008-0000-0900-0000D0010000}"/>
                        </a:ext>
                      </a:extLst>
                    </xdr:cNvPr>
                    <xdr:cNvGrpSpPr/>
                  </xdr:nvGrpSpPr>
                  <xdr:grpSpPr>
                    <a:xfrm>
                      <a:off x="4460473" y="4236670"/>
                      <a:ext cx="3321835" cy="2484413"/>
                      <a:chOff x="4460473" y="4236670"/>
                      <a:chExt cx="3321835" cy="2484413"/>
                    </a:xfrm>
                  </xdr:grpSpPr>
                  <xdr:cxnSp macro="">
                    <xdr:nvCxnSpPr>
                      <xdr:cNvPr id="483" name="Straight Arrow Connector 482">
                        <a:extLst>
                          <a:ext uri="{FF2B5EF4-FFF2-40B4-BE49-F238E27FC236}">
                            <a16:creationId xmlns:a16="http://schemas.microsoft.com/office/drawing/2014/main" id="{00000000-0008-0000-0900-0000E3010000}"/>
                          </a:ext>
                        </a:extLst>
                      </xdr:cNvPr>
                      <xdr:cNvCxnSpPr/>
                    </xdr:nvCxnSpPr>
                    <xdr:spPr>
                      <a:xfrm>
                        <a:off x="4703876" y="4677289"/>
                        <a:ext cx="355" cy="2043794"/>
                      </a:xfrm>
                      <a:prstGeom prst="straightConnector1">
                        <a:avLst/>
                      </a:prstGeom>
                      <a:ln w="38100">
                        <a:solidFill>
                          <a:srgbClr val="7030A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84" name="TextBox 78">
                        <a:extLst>
                          <a:ext uri="{FF2B5EF4-FFF2-40B4-BE49-F238E27FC236}">
                            <a16:creationId xmlns:a16="http://schemas.microsoft.com/office/drawing/2014/main" id="{00000000-0008-0000-0900-0000E4010000}"/>
                          </a:ext>
                        </a:extLst>
                      </xdr:cNvPr>
                      <xdr:cNvSpPr txBox="1"/>
                    </xdr:nvSpPr>
                    <xdr:spPr>
                      <a:xfrm>
                        <a:off x="4460473" y="4236670"/>
                        <a:ext cx="3321835" cy="595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Standing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Knee Height</a:t>
                        </a:r>
                      </a:p>
                    </xdr:txBody>
                  </xdr:sp>
                </xdr:grpSp>
                <xdr:grpSp>
                  <xdr:nvGrpSpPr>
                    <xdr:cNvPr id="465" name="Group 464">
                      <a:extLst>
                        <a:ext uri="{FF2B5EF4-FFF2-40B4-BE49-F238E27FC236}">
                          <a16:creationId xmlns:a16="http://schemas.microsoft.com/office/drawing/2014/main" id="{00000000-0008-0000-0900-0000D1010000}"/>
                        </a:ext>
                      </a:extLst>
                    </xdr:cNvPr>
                    <xdr:cNvGrpSpPr/>
                  </xdr:nvGrpSpPr>
                  <xdr:grpSpPr>
                    <a:xfrm>
                      <a:off x="-644926" y="2485354"/>
                      <a:ext cx="5436700" cy="4252454"/>
                      <a:chOff x="-644926" y="2485354"/>
                      <a:chExt cx="5436700" cy="4252454"/>
                    </a:xfrm>
                  </xdr:grpSpPr>
                  <xdr:cxnSp macro="">
                    <xdr:nvCxnSpPr>
                      <xdr:cNvPr id="481" name="Straight Arrow Connector 480">
                        <a:extLst>
                          <a:ext uri="{FF2B5EF4-FFF2-40B4-BE49-F238E27FC236}">
                            <a16:creationId xmlns:a16="http://schemas.microsoft.com/office/drawing/2014/main" id="{00000000-0008-0000-0900-0000E1010000}"/>
                          </a:ext>
                        </a:extLst>
                      </xdr:cNvPr>
                      <xdr:cNvCxnSpPr>
                        <a:cxnSpLocks/>
                        <a:stCxn id="478" idx="3"/>
                      </xdr:cNvCxnSpPr>
                    </xdr:nvCxnSpPr>
                    <xdr:spPr>
                      <a:xfrm flipH="1">
                        <a:off x="3735041" y="2485354"/>
                        <a:ext cx="0" cy="4252454"/>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82" name="TextBox 74">
                        <a:extLst>
                          <a:ext uri="{FF2B5EF4-FFF2-40B4-BE49-F238E27FC236}">
                            <a16:creationId xmlns:a16="http://schemas.microsoft.com/office/drawing/2014/main" id="{00000000-0008-0000-0900-0000E2010000}"/>
                          </a:ext>
                        </a:extLst>
                      </xdr:cNvPr>
                      <xdr:cNvSpPr txBox="1"/>
                    </xdr:nvSpPr>
                    <xdr:spPr>
                      <a:xfrm>
                        <a:off x="-644926" y="3431154"/>
                        <a:ext cx="5436700" cy="576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latin typeface="Arial" panose="020B0604020202020204" pitchFamily="34" charset="0"/>
                            <a:cs typeface="Arial" panose="020B0604020202020204" pitchFamily="34" charset="0"/>
                          </a:rPr>
                          <a:t>Standing Hip Height</a:t>
                        </a:r>
                      </a:p>
                    </xdr:txBody>
                  </xdr:sp>
                </xdr:grpSp>
                <xdr:grpSp>
                  <xdr:nvGrpSpPr>
                    <xdr:cNvPr id="466" name="Group 465">
                      <a:extLst>
                        <a:ext uri="{FF2B5EF4-FFF2-40B4-BE49-F238E27FC236}">
                          <a16:creationId xmlns:a16="http://schemas.microsoft.com/office/drawing/2014/main" id="{00000000-0008-0000-0900-0000D2010000}"/>
                        </a:ext>
                      </a:extLst>
                    </xdr:cNvPr>
                    <xdr:cNvGrpSpPr/>
                  </xdr:nvGrpSpPr>
                  <xdr:grpSpPr>
                    <a:xfrm>
                      <a:off x="-99094" y="2138937"/>
                      <a:ext cx="4065005" cy="4598577"/>
                      <a:chOff x="-99094" y="2138937"/>
                      <a:chExt cx="4065005" cy="4598577"/>
                    </a:xfrm>
                  </xdr:grpSpPr>
                  <xdr:grpSp>
                    <xdr:nvGrpSpPr>
                      <xdr:cNvPr id="477" name="Group 476">
                        <a:extLst>
                          <a:ext uri="{FF2B5EF4-FFF2-40B4-BE49-F238E27FC236}">
                            <a16:creationId xmlns:a16="http://schemas.microsoft.com/office/drawing/2014/main" id="{00000000-0008-0000-0900-0000DD010000}"/>
                          </a:ext>
                        </a:extLst>
                      </xdr:cNvPr>
                      <xdr:cNvGrpSpPr/>
                    </xdr:nvGrpSpPr>
                    <xdr:grpSpPr>
                      <a:xfrm>
                        <a:off x="1627744" y="2233471"/>
                        <a:ext cx="2338167" cy="4504043"/>
                        <a:chOff x="1610816" y="2234514"/>
                        <a:chExt cx="2338167" cy="4495125"/>
                      </a:xfrm>
                    </xdr:grpSpPr>
                    <xdr:cxnSp macro="">
                      <xdr:nvCxnSpPr>
                        <xdr:cNvPr id="479" name="Straight Arrow Connector 478">
                          <a:extLst>
                            <a:ext uri="{FF2B5EF4-FFF2-40B4-BE49-F238E27FC236}">
                              <a16:creationId xmlns:a16="http://schemas.microsoft.com/office/drawing/2014/main" id="{00000000-0008-0000-0900-0000DF010000}"/>
                            </a:ext>
                          </a:extLst>
                        </xdr:cNvPr>
                        <xdr:cNvCxnSpPr>
                          <a:cxnSpLocks/>
                        </xdr:cNvCxnSpPr>
                      </xdr:nvCxnSpPr>
                      <xdr:spPr>
                        <a:xfrm flipH="1">
                          <a:off x="3948983" y="2234514"/>
                          <a:ext cx="0" cy="4495125"/>
                        </a:xfrm>
                        <a:prstGeom prst="straightConnector1">
                          <a:avLst/>
                        </a:prstGeom>
                        <a:ln w="38100">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80" name="TextBox 72">
                          <a:extLst>
                            <a:ext uri="{FF2B5EF4-FFF2-40B4-BE49-F238E27FC236}">
                              <a16:creationId xmlns:a16="http://schemas.microsoft.com/office/drawing/2014/main" id="{00000000-0008-0000-0900-0000E0010000}"/>
                            </a:ext>
                          </a:extLst>
                        </xdr:cNvPr>
                        <xdr:cNvSpPr txBox="1"/>
                      </xdr:nvSpPr>
                      <xdr:spPr>
                        <a:xfrm>
                          <a:off x="1610816" y="2952011"/>
                          <a:ext cx="1469572" cy="328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panose="020B0604020202020204" pitchFamily="34" charset="0"/>
                              <a:ea typeface="+mn-ea"/>
                              <a:cs typeface="Arial" panose="020B0604020202020204" pitchFamily="34" charset="0"/>
                            </a:rPr>
                            <a:t> </a:t>
                          </a:r>
                          <a:endParaRPr lang="en-CA" sz="1400" b="1">
                            <a:solidFill>
                              <a:srgbClr val="00B0F0"/>
                            </a:solidFill>
                            <a:latin typeface="Arial" panose="020B0604020202020204" pitchFamily="34" charset="0"/>
                            <a:cs typeface="Arial" panose="020B0604020202020204" pitchFamily="34" charset="0"/>
                          </a:endParaRPr>
                        </a:p>
                      </xdr:txBody>
                    </xdr:sp>
                  </xdr:grpSp>
                  <xdr:sp macro="" textlink="">
                    <xdr:nvSpPr>
                      <xdr:cNvPr id="478" name="TextBox 70">
                        <a:extLst>
                          <a:ext uri="{FF2B5EF4-FFF2-40B4-BE49-F238E27FC236}">
                            <a16:creationId xmlns:a16="http://schemas.microsoft.com/office/drawing/2014/main" id="{00000000-0008-0000-0900-0000DE010000}"/>
                          </a:ext>
                        </a:extLst>
                      </xdr:cNvPr>
                      <xdr:cNvSpPr txBox="1"/>
                    </xdr:nvSpPr>
                    <xdr:spPr>
                      <a:xfrm>
                        <a:off x="-99094" y="2138937"/>
                        <a:ext cx="3923620" cy="69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latin typeface="Arial" panose="020B0604020202020204" pitchFamily="34" charset="0"/>
                            <a:cs typeface="Arial" panose="020B0604020202020204" pitchFamily="34" charset="0"/>
                          </a:rPr>
                          <a:t>Standing ElbowHeight</a:t>
                        </a:r>
                      </a:p>
                    </xdr:txBody>
                  </xdr:sp>
                </xdr:grpSp>
                <xdr:grpSp>
                  <xdr:nvGrpSpPr>
                    <xdr:cNvPr id="467" name="Group 466">
                      <a:extLst>
                        <a:ext uri="{FF2B5EF4-FFF2-40B4-BE49-F238E27FC236}">
                          <a16:creationId xmlns:a16="http://schemas.microsoft.com/office/drawing/2014/main" id="{00000000-0008-0000-0900-0000D3010000}"/>
                        </a:ext>
                      </a:extLst>
                    </xdr:cNvPr>
                    <xdr:cNvGrpSpPr/>
                  </xdr:nvGrpSpPr>
                  <xdr:grpSpPr>
                    <a:xfrm>
                      <a:off x="207937" y="441556"/>
                      <a:ext cx="3864024" cy="6276653"/>
                      <a:chOff x="207937" y="436284"/>
                      <a:chExt cx="3864025" cy="6407470"/>
                    </a:xfrm>
                  </xdr:grpSpPr>
                  <xdr:grpSp>
                    <xdr:nvGrpSpPr>
                      <xdr:cNvPr id="473" name="Group 472">
                        <a:extLst>
                          <a:ext uri="{FF2B5EF4-FFF2-40B4-BE49-F238E27FC236}">
                            <a16:creationId xmlns:a16="http://schemas.microsoft.com/office/drawing/2014/main" id="{00000000-0008-0000-0900-0000D9010000}"/>
                          </a:ext>
                        </a:extLst>
                      </xdr:cNvPr>
                      <xdr:cNvGrpSpPr/>
                    </xdr:nvGrpSpPr>
                    <xdr:grpSpPr>
                      <a:xfrm>
                        <a:off x="1261409" y="577963"/>
                        <a:ext cx="2810553" cy="6265791"/>
                        <a:chOff x="1247632" y="578289"/>
                        <a:chExt cx="2810553" cy="6248187"/>
                      </a:xfrm>
                    </xdr:grpSpPr>
                    <xdr:cxnSp macro="">
                      <xdr:nvCxnSpPr>
                        <xdr:cNvPr id="475" name="Straight Arrow Connector 474">
                          <a:extLst>
                            <a:ext uri="{FF2B5EF4-FFF2-40B4-BE49-F238E27FC236}">
                              <a16:creationId xmlns:a16="http://schemas.microsoft.com/office/drawing/2014/main" id="{00000000-0008-0000-0900-0000DB010000}"/>
                            </a:ext>
                          </a:extLst>
                        </xdr:cNvPr>
                        <xdr:cNvCxnSpPr>
                          <a:cxnSpLocks/>
                        </xdr:cNvCxnSpPr>
                      </xdr:nvCxnSpPr>
                      <xdr:spPr>
                        <a:xfrm>
                          <a:off x="4058185" y="578289"/>
                          <a:ext cx="0" cy="6248187"/>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76" name="TextBox 68">
                          <a:extLst>
                            <a:ext uri="{FF2B5EF4-FFF2-40B4-BE49-F238E27FC236}">
                              <a16:creationId xmlns:a16="http://schemas.microsoft.com/office/drawing/2014/main" id="{00000000-0008-0000-0900-0000DC010000}"/>
                            </a:ext>
                          </a:extLst>
                        </xdr:cNvPr>
                        <xdr:cNvSpPr txBox="1"/>
                      </xdr:nvSpPr>
                      <xdr:spPr>
                        <a:xfrm>
                          <a:off x="1247632" y="694515"/>
                          <a:ext cx="1469572" cy="332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 </a:t>
                          </a:r>
                          <a:endParaRPr lang="en-US" sz="1400" b="1">
                            <a:solidFill>
                              <a:schemeClr val="accent2"/>
                            </a:solidFill>
                            <a:latin typeface="Arial" panose="020B0604020202020204" pitchFamily="34" charset="0"/>
                            <a:cs typeface="Arial" panose="020B0604020202020204" pitchFamily="34" charset="0"/>
                          </a:endParaRPr>
                        </a:p>
                      </xdr:txBody>
                    </xdr:sp>
                  </xdr:grpSp>
                  <xdr:sp macro="" textlink="">
                    <xdr:nvSpPr>
                      <xdr:cNvPr id="474" name="TextBox 66">
                        <a:extLst>
                          <a:ext uri="{FF2B5EF4-FFF2-40B4-BE49-F238E27FC236}">
                            <a16:creationId xmlns:a16="http://schemas.microsoft.com/office/drawing/2014/main" id="{00000000-0008-0000-0900-0000DA010000}"/>
                          </a:ext>
                        </a:extLst>
                      </xdr:cNvPr>
                      <xdr:cNvSpPr txBox="1"/>
                    </xdr:nvSpPr>
                    <xdr:spPr>
                      <a:xfrm>
                        <a:off x="207937" y="436284"/>
                        <a:ext cx="3694511" cy="938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Standing Shoulder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Height</a:t>
                        </a:r>
                      </a:p>
                    </xdr:txBody>
                  </xdr:sp>
                </xdr:grpSp>
                <xdr:grpSp>
                  <xdr:nvGrpSpPr>
                    <xdr:cNvPr id="468" name="Group 467">
                      <a:extLst>
                        <a:ext uri="{FF2B5EF4-FFF2-40B4-BE49-F238E27FC236}">
                          <a16:creationId xmlns:a16="http://schemas.microsoft.com/office/drawing/2014/main" id="{00000000-0008-0000-0900-0000D4010000}"/>
                        </a:ext>
                      </a:extLst>
                    </xdr:cNvPr>
                    <xdr:cNvGrpSpPr/>
                  </xdr:nvGrpSpPr>
                  <xdr:grpSpPr>
                    <a:xfrm>
                      <a:off x="1440008" y="-356689"/>
                      <a:ext cx="7023643" cy="7110581"/>
                      <a:chOff x="1440008" y="-356689"/>
                      <a:chExt cx="7023645" cy="7110581"/>
                    </a:xfrm>
                  </xdr:grpSpPr>
                  <xdr:grpSp>
                    <xdr:nvGrpSpPr>
                      <xdr:cNvPr id="469" name="Group 468">
                        <a:extLst>
                          <a:ext uri="{FF2B5EF4-FFF2-40B4-BE49-F238E27FC236}">
                            <a16:creationId xmlns:a16="http://schemas.microsoft.com/office/drawing/2014/main" id="{00000000-0008-0000-0900-0000D5010000}"/>
                          </a:ext>
                        </a:extLst>
                      </xdr:cNvPr>
                      <xdr:cNvGrpSpPr/>
                    </xdr:nvGrpSpPr>
                    <xdr:grpSpPr>
                      <a:xfrm>
                        <a:off x="1440008" y="-246221"/>
                        <a:ext cx="2901492" cy="7000113"/>
                        <a:chOff x="1424281" y="-244197"/>
                        <a:chExt cx="2901492" cy="6980420"/>
                      </a:xfrm>
                    </xdr:grpSpPr>
                    <xdr:cxnSp macro="">
                      <xdr:nvCxnSpPr>
                        <xdr:cNvPr id="471" name="Straight Arrow Connector 470">
                          <a:extLst>
                            <a:ext uri="{FF2B5EF4-FFF2-40B4-BE49-F238E27FC236}">
                              <a16:creationId xmlns:a16="http://schemas.microsoft.com/office/drawing/2014/main" id="{00000000-0008-0000-0900-0000D7010000}"/>
                            </a:ext>
                          </a:extLst>
                        </xdr:cNvPr>
                        <xdr:cNvCxnSpPr>
                          <a:cxnSpLocks/>
                        </xdr:cNvCxnSpPr>
                      </xdr:nvCxnSpPr>
                      <xdr:spPr>
                        <a:xfrm>
                          <a:off x="4325773" y="-244197"/>
                          <a:ext cx="0" cy="6980420"/>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72" name="TextBox 62">
                          <a:extLst>
                            <a:ext uri="{FF2B5EF4-FFF2-40B4-BE49-F238E27FC236}">
                              <a16:creationId xmlns:a16="http://schemas.microsoft.com/office/drawing/2014/main" id="{00000000-0008-0000-0900-0000D8010000}"/>
                            </a:ext>
                          </a:extLst>
                        </xdr:cNvPr>
                        <xdr:cNvSpPr txBox="1"/>
                      </xdr:nvSpPr>
                      <xdr:spPr>
                        <a:xfrm>
                          <a:off x="1424281" y="626539"/>
                          <a:ext cx="1469572" cy="332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 </a:t>
                          </a:r>
                          <a:endParaRPr lang="en-US" sz="1400" b="1">
                            <a:solidFill>
                              <a:schemeClr val="accent2"/>
                            </a:solidFill>
                            <a:latin typeface="Arial" panose="020B0604020202020204" pitchFamily="34" charset="0"/>
                            <a:cs typeface="Arial" panose="020B0604020202020204" pitchFamily="34" charset="0"/>
                          </a:endParaRPr>
                        </a:p>
                      </xdr:txBody>
                    </xdr:sp>
                  </xdr:grpSp>
                  <xdr:sp macro="" textlink="">
                    <xdr:nvSpPr>
                      <xdr:cNvPr id="470" name="TextBox 60">
                        <a:extLst>
                          <a:ext uri="{FF2B5EF4-FFF2-40B4-BE49-F238E27FC236}">
                            <a16:creationId xmlns:a16="http://schemas.microsoft.com/office/drawing/2014/main" id="{00000000-0008-0000-0900-0000D6010000}"/>
                          </a:ext>
                        </a:extLst>
                      </xdr:cNvPr>
                      <xdr:cNvSpPr txBox="1"/>
                    </xdr:nvSpPr>
                    <xdr:spPr>
                      <a:xfrm>
                        <a:off x="4014485" y="-356689"/>
                        <a:ext cx="4449168" cy="915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ED7D31"/>
                            </a:solidFill>
                            <a:latin typeface="Arial" panose="020B0604020202020204" pitchFamily="34" charset="0"/>
                            <a:cs typeface="Arial" panose="020B0604020202020204" pitchFamily="34" charset="0"/>
                          </a:rPr>
                          <a:t>Standing</a:t>
                        </a:r>
                        <a:r>
                          <a:rPr lang="en-US" sz="1400" b="1" i="0" u="none" strike="noStrike">
                            <a:solidFill>
                              <a:schemeClr val="accent2"/>
                            </a:solidFill>
                            <a:latin typeface="Arial" panose="020B0604020202020204" pitchFamily="34" charset="0"/>
                            <a:cs typeface="Arial" panose="020B0604020202020204" pitchFamily="34" charset="0"/>
                          </a:rPr>
                          <a:t> Eye Height</a:t>
                        </a:r>
                      </a:p>
                    </xdr:txBody>
                  </xdr:sp>
                </xdr:grpSp>
              </xdr:grpSp>
              <xdr:grpSp>
                <xdr:nvGrpSpPr>
                  <xdr:cNvPr id="461" name="Group 460">
                    <a:extLst>
                      <a:ext uri="{FF2B5EF4-FFF2-40B4-BE49-F238E27FC236}">
                        <a16:creationId xmlns:a16="http://schemas.microsoft.com/office/drawing/2014/main" id="{00000000-0008-0000-0900-0000CD010000}"/>
                      </a:ext>
                    </a:extLst>
                  </xdr:cNvPr>
                  <xdr:cNvGrpSpPr/>
                </xdr:nvGrpSpPr>
                <xdr:grpSpPr>
                  <a:xfrm>
                    <a:off x="4613817" y="811410"/>
                    <a:ext cx="3255531" cy="5942480"/>
                    <a:chOff x="4613817" y="811410"/>
                    <a:chExt cx="3255531" cy="5942480"/>
                  </a:xfrm>
                </xdr:grpSpPr>
                <xdr:cxnSp macro="">
                  <xdr:nvCxnSpPr>
                    <xdr:cNvPr id="462" name="Straight Arrow Connector 461">
                      <a:extLst>
                        <a:ext uri="{FF2B5EF4-FFF2-40B4-BE49-F238E27FC236}">
                          <a16:creationId xmlns:a16="http://schemas.microsoft.com/office/drawing/2014/main" id="{00000000-0008-0000-0900-0000CE010000}"/>
                        </a:ext>
                      </a:extLst>
                    </xdr:cNvPr>
                    <xdr:cNvCxnSpPr>
                      <a:cxnSpLocks/>
                    </xdr:cNvCxnSpPr>
                  </xdr:nvCxnSpPr>
                  <xdr:spPr>
                    <a:xfrm>
                      <a:off x="5056433" y="1363128"/>
                      <a:ext cx="0" cy="5390762"/>
                    </a:xfrm>
                    <a:prstGeom prst="straightConnector1">
                      <a:avLst/>
                    </a:prstGeom>
                    <a:ln w="38100">
                      <a:solidFill>
                        <a:srgbClr val="86988D"/>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63" name="TextBox 50">
                      <a:extLst>
                        <a:ext uri="{FF2B5EF4-FFF2-40B4-BE49-F238E27FC236}">
                          <a16:creationId xmlns:a16="http://schemas.microsoft.com/office/drawing/2014/main" id="{00000000-0008-0000-0900-0000CF010000}"/>
                        </a:ext>
                      </a:extLst>
                    </xdr:cNvPr>
                    <xdr:cNvSpPr txBox="1"/>
                  </xdr:nvSpPr>
                  <xdr:spPr>
                    <a:xfrm>
                      <a:off x="4613817" y="811410"/>
                      <a:ext cx="3255531" cy="1170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86988D"/>
                          </a:solidFill>
                          <a:latin typeface="Arial" panose="020B0604020202020204" pitchFamily="34" charset="0"/>
                          <a:cs typeface="Arial" panose="020B0604020202020204" pitchFamily="34" charset="0"/>
                        </a:rPr>
                        <a:t>Standing Chest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86988D"/>
                          </a:solidFill>
                          <a:latin typeface="Arial" panose="020B0604020202020204" pitchFamily="34" charset="0"/>
                          <a:cs typeface="Arial" panose="020B0604020202020204" pitchFamily="34" charset="0"/>
                        </a:rPr>
                        <a:t>Height</a:t>
                      </a:r>
                    </a:p>
                  </xdr:txBody>
                </xdr:sp>
              </xdr:grpSp>
            </xdr:grpSp>
            <xdr:grpSp>
              <xdr:nvGrpSpPr>
                <xdr:cNvPr id="443" name="Group 442">
                  <a:extLst>
                    <a:ext uri="{FF2B5EF4-FFF2-40B4-BE49-F238E27FC236}">
                      <a16:creationId xmlns:a16="http://schemas.microsoft.com/office/drawing/2014/main" id="{00000000-0008-0000-0900-0000BB010000}"/>
                    </a:ext>
                  </a:extLst>
                </xdr:cNvPr>
                <xdr:cNvGrpSpPr/>
              </xdr:nvGrpSpPr>
              <xdr:grpSpPr>
                <a:xfrm>
                  <a:off x="3056937" y="712531"/>
                  <a:ext cx="1014808" cy="1262509"/>
                  <a:chOff x="12395376" y="671007"/>
                  <a:chExt cx="1817306" cy="2654088"/>
                </a:xfrm>
              </xdr:grpSpPr>
              <xdr:sp macro="" textlink="$O$9">
                <xdr:nvSpPr>
                  <xdr:cNvPr id="446" name="TextBox 445">
                    <a:extLst>
                      <a:ext uri="{FF2B5EF4-FFF2-40B4-BE49-F238E27FC236}">
                        <a16:creationId xmlns:a16="http://schemas.microsoft.com/office/drawing/2014/main" id="{00000000-0008-0000-0900-0000BE010000}"/>
                      </a:ext>
                    </a:extLst>
                  </xdr:cNvPr>
                  <xdr:cNvSpPr txBox="1"/>
                </xdr:nvSpPr>
                <xdr:spPr>
                  <a:xfrm>
                    <a:off x="12758555" y="2996428"/>
                    <a:ext cx="1454127" cy="32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4538169-C3EA-40D4-8866-DDA9D91DE6AC}"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00B0F0"/>
                      </a:solidFill>
                      <a:latin typeface="Arial" panose="020B0604020202020204" pitchFamily="34" charset="0"/>
                      <a:cs typeface="Arial" panose="020B0604020202020204" pitchFamily="34" charset="0"/>
                    </a:endParaRPr>
                  </a:p>
                </xdr:txBody>
              </xdr:sp>
              <xdr:sp macro="" textlink="$N$9">
                <xdr:nvSpPr>
                  <xdr:cNvPr id="451" name="TextBox 450">
                    <a:extLst>
                      <a:ext uri="{FF2B5EF4-FFF2-40B4-BE49-F238E27FC236}">
                        <a16:creationId xmlns:a16="http://schemas.microsoft.com/office/drawing/2014/main" id="{00000000-0008-0000-0900-0000C3010000}"/>
                      </a:ext>
                    </a:extLst>
                  </xdr:cNvPr>
                  <xdr:cNvSpPr txBox="1"/>
                </xdr:nvSpPr>
                <xdr:spPr>
                  <a:xfrm>
                    <a:off x="12395376" y="738548"/>
                    <a:ext cx="1453344" cy="326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N$9">
                <xdr:nvSpPr>
                  <xdr:cNvPr id="449" name="TextBox 448">
                    <a:extLst>
                      <a:ext uri="{FF2B5EF4-FFF2-40B4-BE49-F238E27FC236}">
                        <a16:creationId xmlns:a16="http://schemas.microsoft.com/office/drawing/2014/main" id="{00000000-0008-0000-0900-0000C1010000}"/>
                      </a:ext>
                    </a:extLst>
                  </xdr:cNvPr>
                  <xdr:cNvSpPr txBox="1"/>
                </xdr:nvSpPr>
                <xdr:spPr>
                  <a:xfrm>
                    <a:off x="12572020" y="671007"/>
                    <a:ext cx="1453344" cy="33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grpSp>
          </xdr:grpSp>
          <xdr:grpSp>
            <xdr:nvGrpSpPr>
              <xdr:cNvPr id="407" name="Group 406">
                <a:extLst>
                  <a:ext uri="{FF2B5EF4-FFF2-40B4-BE49-F238E27FC236}">
                    <a16:creationId xmlns:a16="http://schemas.microsoft.com/office/drawing/2014/main" id="{00000000-0008-0000-0900-000097010000}"/>
                  </a:ext>
                </a:extLst>
              </xdr:cNvPr>
              <xdr:cNvGrpSpPr/>
            </xdr:nvGrpSpPr>
            <xdr:grpSpPr>
              <a:xfrm>
                <a:off x="6431761" y="762695"/>
                <a:ext cx="5510743" cy="3305261"/>
                <a:chOff x="6946111" y="648395"/>
                <a:chExt cx="5510743" cy="3305261"/>
              </a:xfrm>
            </xdr:grpSpPr>
            <xdr:sp macro="" textlink="">
              <xdr:nvSpPr>
                <xdr:cNvPr id="409" name="TextBox 408">
                  <a:extLst>
                    <a:ext uri="{FF2B5EF4-FFF2-40B4-BE49-F238E27FC236}">
                      <a16:creationId xmlns:a16="http://schemas.microsoft.com/office/drawing/2014/main" id="{00000000-0008-0000-0900-000099010000}"/>
                    </a:ext>
                  </a:extLst>
                </xdr:cNvPr>
                <xdr:cNvSpPr txBox="1"/>
              </xdr:nvSpPr>
              <xdr:spPr>
                <a:xfrm>
                  <a:off x="10037584" y="1157911"/>
                  <a:ext cx="2419270" cy="524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effectLst/>
                      <a:latin typeface="Arial" panose="020B0604020202020204" pitchFamily="34" charset="0"/>
                      <a:ea typeface="+mn-ea"/>
                      <a:cs typeface="Arial" panose="020B0604020202020204" pitchFamily="34" charset="0"/>
                    </a:rPr>
                    <a:t>Forearm</a:t>
                  </a:r>
                  <a:r>
                    <a:rPr lang="en-US" sz="1400" b="1" i="0" u="none" strike="noStrike" baseline="0">
                      <a:solidFill>
                        <a:srgbClr val="002060"/>
                      </a:solidFill>
                      <a:effectLst/>
                      <a:latin typeface="Arial" panose="020B0604020202020204" pitchFamily="34" charset="0"/>
                      <a:ea typeface="+mn-ea"/>
                      <a:cs typeface="Arial" panose="020B0604020202020204" pitchFamily="34" charset="0"/>
                    </a:rPr>
                    <a:t> - Hand</a:t>
                  </a:r>
                  <a:r>
                    <a:rPr lang="en-US" sz="1400" b="1" i="0" u="none" strike="noStrike">
                      <a:solidFill>
                        <a:srgbClr val="002060"/>
                      </a:solidFill>
                      <a:effectLst/>
                      <a:latin typeface="Arial" panose="020B0604020202020204" pitchFamily="34" charset="0"/>
                      <a:ea typeface="+mn-ea"/>
                      <a:cs typeface="Arial" panose="020B0604020202020204" pitchFamily="34" charset="0"/>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effectLst/>
                      <a:latin typeface="Arial" panose="020B0604020202020204" pitchFamily="34" charset="0"/>
                      <a:ea typeface="+mn-ea"/>
                      <a:cs typeface="Arial" panose="020B0604020202020204" pitchFamily="34" charset="0"/>
                    </a:rPr>
                    <a:t>Length</a:t>
                  </a:r>
                </a:p>
              </xdr:txBody>
            </xdr:sp>
            <xdr:grpSp>
              <xdr:nvGrpSpPr>
                <xdr:cNvPr id="410" name="Group 409">
                  <a:extLst>
                    <a:ext uri="{FF2B5EF4-FFF2-40B4-BE49-F238E27FC236}">
                      <a16:creationId xmlns:a16="http://schemas.microsoft.com/office/drawing/2014/main" id="{00000000-0008-0000-0900-00009A010000}"/>
                    </a:ext>
                  </a:extLst>
                </xdr:cNvPr>
                <xdr:cNvGrpSpPr/>
              </xdr:nvGrpSpPr>
              <xdr:grpSpPr>
                <a:xfrm>
                  <a:off x="6946111" y="687866"/>
                  <a:ext cx="3617937" cy="3265790"/>
                  <a:chOff x="6984211" y="440216"/>
                  <a:chExt cx="3617937" cy="3265790"/>
                </a:xfrm>
              </xdr:grpSpPr>
              <xdr:sp macro="" textlink="">
                <xdr:nvSpPr>
                  <xdr:cNvPr id="423" name="TextBox 422">
                    <a:extLst>
                      <a:ext uri="{FF2B5EF4-FFF2-40B4-BE49-F238E27FC236}">
                        <a16:creationId xmlns:a16="http://schemas.microsoft.com/office/drawing/2014/main" id="{00000000-0008-0000-0900-0000A7010000}"/>
                      </a:ext>
                    </a:extLst>
                  </xdr:cNvPr>
                  <xdr:cNvSpPr txBox="1"/>
                </xdr:nvSpPr>
                <xdr:spPr>
                  <a:xfrm>
                    <a:off x="6984211" y="440216"/>
                    <a:ext cx="1624501" cy="543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effectLst/>
                        <a:latin typeface="Arial" panose="020B0604020202020204" pitchFamily="34" charset="0"/>
                        <a:ea typeface="+mn-ea"/>
                        <a:cs typeface="Arial" panose="020B0604020202020204" pitchFamily="34" charset="0"/>
                      </a:rPr>
                      <a:t>Shoulder - Elbow Length</a:t>
                    </a:r>
                  </a:p>
                </xdr:txBody>
              </xdr:sp>
              <xdr:grpSp>
                <xdr:nvGrpSpPr>
                  <xdr:cNvPr id="417" name="Group 416">
                    <a:extLst>
                      <a:ext uri="{FF2B5EF4-FFF2-40B4-BE49-F238E27FC236}">
                        <a16:creationId xmlns:a16="http://schemas.microsoft.com/office/drawing/2014/main" id="{00000000-0008-0000-0900-0000A1010000}"/>
                      </a:ext>
                    </a:extLst>
                  </xdr:cNvPr>
                  <xdr:cNvGrpSpPr/>
                </xdr:nvGrpSpPr>
                <xdr:grpSpPr>
                  <a:xfrm>
                    <a:off x="8546382" y="884280"/>
                    <a:ext cx="2055766" cy="2821726"/>
                    <a:chOff x="5423682" y="2516280"/>
                    <a:chExt cx="2055766" cy="2821726"/>
                  </a:xfrm>
                </xdr:grpSpPr>
                <xdr:cxnSp macro="">
                  <xdr:nvCxnSpPr>
                    <xdr:cNvPr id="425" name="Straight Arrow Connector 424">
                      <a:extLst>
                        <a:ext uri="{FF2B5EF4-FFF2-40B4-BE49-F238E27FC236}">
                          <a16:creationId xmlns:a16="http://schemas.microsoft.com/office/drawing/2014/main" id="{00000000-0008-0000-0900-0000A9010000}"/>
                        </a:ext>
                      </a:extLst>
                    </xdr:cNvPr>
                    <xdr:cNvCxnSpPr>
                      <a:cxnSpLocks/>
                    </xdr:cNvCxnSpPr>
                  </xdr:nvCxnSpPr>
                  <xdr:spPr>
                    <a:xfrm>
                      <a:off x="5734396" y="3048000"/>
                      <a:ext cx="0" cy="2290006"/>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26" name="Straight Arrow Connector 425">
                      <a:extLst>
                        <a:ext uri="{FF2B5EF4-FFF2-40B4-BE49-F238E27FC236}">
                          <a16:creationId xmlns:a16="http://schemas.microsoft.com/office/drawing/2014/main" id="{00000000-0008-0000-0900-0000AA010000}"/>
                        </a:ext>
                      </a:extLst>
                    </xdr:cNvPr>
                    <xdr:cNvCxnSpPr/>
                  </xdr:nvCxnSpPr>
                  <xdr:spPr>
                    <a:xfrm flipH="1">
                      <a:off x="5433295" y="2864232"/>
                      <a:ext cx="2046153" cy="0"/>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27" name="Straight Arrow Connector 426">
                      <a:extLst>
                        <a:ext uri="{FF2B5EF4-FFF2-40B4-BE49-F238E27FC236}">
                          <a16:creationId xmlns:a16="http://schemas.microsoft.com/office/drawing/2014/main" id="{00000000-0008-0000-0900-0000AB010000}"/>
                        </a:ext>
                      </a:extLst>
                    </xdr:cNvPr>
                    <xdr:cNvCxnSpPr/>
                  </xdr:nvCxnSpPr>
                  <xdr:spPr>
                    <a:xfrm flipH="1">
                      <a:off x="5423682" y="2693624"/>
                      <a:ext cx="864469" cy="18033"/>
                    </a:xfrm>
                    <a:prstGeom prst="straightConnector1">
                      <a:avLst/>
                    </a:prstGeom>
                    <a:ln w="38100">
                      <a:solidFill>
                        <a:schemeClr val="accent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28" name="Straight Arrow Connector 427">
                      <a:extLst>
                        <a:ext uri="{FF2B5EF4-FFF2-40B4-BE49-F238E27FC236}">
                          <a16:creationId xmlns:a16="http://schemas.microsoft.com/office/drawing/2014/main" id="{00000000-0008-0000-0900-0000AC010000}"/>
                        </a:ext>
                      </a:extLst>
                    </xdr:cNvPr>
                    <xdr:cNvCxnSpPr/>
                  </xdr:nvCxnSpPr>
                  <xdr:spPr>
                    <a:xfrm flipH="1" flipV="1">
                      <a:off x="6211434" y="2516280"/>
                      <a:ext cx="1080620" cy="0"/>
                    </a:xfrm>
                    <a:prstGeom prst="straightConnector1">
                      <a:avLst/>
                    </a:prstGeom>
                    <a:ln w="38100">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29" name="Straight Arrow Connector 428">
                      <a:extLst>
                        <a:ext uri="{FF2B5EF4-FFF2-40B4-BE49-F238E27FC236}">
                          <a16:creationId xmlns:a16="http://schemas.microsoft.com/office/drawing/2014/main" id="{00000000-0008-0000-0900-0000AD010000}"/>
                        </a:ext>
                      </a:extLst>
                    </xdr:cNvPr>
                    <xdr:cNvCxnSpPr/>
                  </xdr:nvCxnSpPr>
                  <xdr:spPr>
                    <a:xfrm flipH="1" flipV="1">
                      <a:off x="6234609" y="2706748"/>
                      <a:ext cx="1229807" cy="0"/>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421" name="TextBox 420">
                    <a:extLst>
                      <a:ext uri="{FF2B5EF4-FFF2-40B4-BE49-F238E27FC236}">
                        <a16:creationId xmlns:a16="http://schemas.microsoft.com/office/drawing/2014/main" id="{00000000-0008-0000-0900-0000A5010000}"/>
                      </a:ext>
                    </a:extLst>
                  </xdr:cNvPr>
                  <xdr:cNvSpPr txBox="1"/>
                </xdr:nvSpPr>
                <xdr:spPr>
                  <a:xfrm>
                    <a:off x="7131703" y="1082123"/>
                    <a:ext cx="1596743" cy="271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effectLst/>
                        <a:latin typeface="Arial" panose="020B0604020202020204" pitchFamily="34" charset="0"/>
                        <a:ea typeface="+mn-ea"/>
                        <a:cs typeface="Arial" panose="020B0604020202020204" pitchFamily="34" charset="0"/>
                      </a:rPr>
                      <a:t>Arm Length</a:t>
                    </a:r>
                  </a:p>
                </xdr:txBody>
              </xdr:sp>
            </xdr:grpSp>
            <xdr:grpSp>
              <xdr:nvGrpSpPr>
                <xdr:cNvPr id="411" name="Group 410">
                  <a:extLst>
                    <a:ext uri="{FF2B5EF4-FFF2-40B4-BE49-F238E27FC236}">
                      <a16:creationId xmlns:a16="http://schemas.microsoft.com/office/drawing/2014/main" id="{00000000-0008-0000-0900-00009B010000}"/>
                    </a:ext>
                  </a:extLst>
                </xdr:cNvPr>
                <xdr:cNvGrpSpPr/>
              </xdr:nvGrpSpPr>
              <xdr:grpSpPr>
                <a:xfrm>
                  <a:off x="8798737" y="1951640"/>
                  <a:ext cx="2193113" cy="530891"/>
                  <a:chOff x="14335142" y="3513196"/>
                  <a:chExt cx="3866251" cy="1100754"/>
                </a:xfrm>
              </xdr:grpSpPr>
              <xdr:sp macro="" textlink="$N$6">
                <xdr:nvSpPr>
                  <xdr:cNvPr id="415" name="TextBox 414">
                    <a:extLst>
                      <a:ext uri="{FF2B5EF4-FFF2-40B4-BE49-F238E27FC236}">
                        <a16:creationId xmlns:a16="http://schemas.microsoft.com/office/drawing/2014/main" id="{00000000-0008-0000-0900-00009F010000}"/>
                      </a:ext>
                    </a:extLst>
                  </xdr:cNvPr>
                  <xdr:cNvSpPr txBox="1"/>
                </xdr:nvSpPr>
                <xdr:spPr>
                  <a:xfrm>
                    <a:off x="14774629" y="4097147"/>
                    <a:ext cx="1415982" cy="516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D2BDAC-D682-411A-9094-35B882F04B86}" type="TxLink">
                      <a:rPr lang="en-US" sz="1400" b="1" i="0" u="none" strike="noStrike">
                        <a:solidFill>
                          <a:schemeClr val="accent2"/>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chemeClr val="accent2"/>
                      </a:solidFill>
                      <a:latin typeface="Arial" panose="020B0604020202020204" pitchFamily="34" charset="0"/>
                      <a:cs typeface="Arial" panose="020B0604020202020204" pitchFamily="34" charset="0"/>
                    </a:endParaRPr>
                  </a:p>
                </xdr:txBody>
              </xdr:sp>
              <xdr:sp macro="" textlink="">
                <xdr:nvSpPr>
                  <xdr:cNvPr id="416" name="TextBox 415">
                    <a:extLst>
                      <a:ext uri="{FF2B5EF4-FFF2-40B4-BE49-F238E27FC236}">
                        <a16:creationId xmlns:a16="http://schemas.microsoft.com/office/drawing/2014/main" id="{00000000-0008-0000-0900-0000A0010000}"/>
                      </a:ext>
                    </a:extLst>
                  </xdr:cNvPr>
                  <xdr:cNvSpPr txBox="1"/>
                </xdr:nvSpPr>
                <xdr:spPr>
                  <a:xfrm>
                    <a:off x="14335142" y="3513196"/>
                    <a:ext cx="3866251" cy="100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50"/>
                        </a:solidFill>
                        <a:latin typeface="Arial" panose="020B0604020202020204" pitchFamily="34" charset="0"/>
                        <a:cs typeface="Arial" panose="020B0604020202020204" pitchFamily="34" charset="0"/>
                      </a:rPr>
                      <a:t>Standing Waist Height</a:t>
                    </a:r>
                  </a:p>
                </xdr:txBody>
              </xdr:sp>
            </xdr:grpSp>
            <xdr:sp macro="" textlink="">
              <xdr:nvSpPr>
                <xdr:cNvPr id="413" name="TextBox 412">
                  <a:extLst>
                    <a:ext uri="{FF2B5EF4-FFF2-40B4-BE49-F238E27FC236}">
                      <a16:creationId xmlns:a16="http://schemas.microsoft.com/office/drawing/2014/main" id="{00000000-0008-0000-0900-00009D010000}"/>
                    </a:ext>
                  </a:extLst>
                </xdr:cNvPr>
                <xdr:cNvSpPr txBox="1"/>
              </xdr:nvSpPr>
              <xdr:spPr>
                <a:xfrm>
                  <a:off x="9181272" y="648395"/>
                  <a:ext cx="2382078" cy="430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FF0000"/>
                      </a:solidFill>
                      <a:effectLst/>
                      <a:latin typeface="Arial" panose="020B0604020202020204" pitchFamily="34" charset="0"/>
                      <a:ea typeface="+mn-ea"/>
                      <a:cs typeface="Arial" panose="020B0604020202020204" pitchFamily="34" charset="0"/>
                    </a:rPr>
                    <a:t>Forearm - Center of Grip</a:t>
                  </a:r>
                </a:p>
              </xdr:txBody>
            </xdr:sp>
          </xdr:grpSp>
        </xdr:grpSp>
        <xdr:grpSp>
          <xdr:nvGrpSpPr>
            <xdr:cNvPr id="348" name="Group 347">
              <a:extLst>
                <a:ext uri="{FF2B5EF4-FFF2-40B4-BE49-F238E27FC236}">
                  <a16:creationId xmlns:a16="http://schemas.microsoft.com/office/drawing/2014/main" id="{00000000-0008-0000-0900-00005C010000}"/>
                </a:ext>
              </a:extLst>
            </xdr:cNvPr>
            <xdr:cNvGrpSpPr/>
          </xdr:nvGrpSpPr>
          <xdr:grpSpPr>
            <a:xfrm>
              <a:off x="2495550" y="4273216"/>
              <a:ext cx="10098946" cy="3577127"/>
              <a:chOff x="2495550" y="4273216"/>
              <a:chExt cx="10098946" cy="3577127"/>
            </a:xfrm>
          </xdr:grpSpPr>
          <xdr:grpSp>
            <xdr:nvGrpSpPr>
              <xdr:cNvPr id="391" name="Group 390">
                <a:extLst>
                  <a:ext uri="{FF2B5EF4-FFF2-40B4-BE49-F238E27FC236}">
                    <a16:creationId xmlns:a16="http://schemas.microsoft.com/office/drawing/2014/main" id="{00000000-0008-0000-0900-000087010000}"/>
                  </a:ext>
                </a:extLst>
              </xdr:cNvPr>
              <xdr:cNvGrpSpPr/>
            </xdr:nvGrpSpPr>
            <xdr:grpSpPr>
              <a:xfrm>
                <a:off x="9341525" y="4499345"/>
                <a:ext cx="3252971" cy="3068209"/>
                <a:chOff x="11113175" y="4289795"/>
                <a:chExt cx="3252971" cy="3068209"/>
              </a:xfrm>
            </xdr:grpSpPr>
            <xdr:grpSp>
              <xdr:nvGrpSpPr>
                <xdr:cNvPr id="393" name="Group 392">
                  <a:extLst>
                    <a:ext uri="{FF2B5EF4-FFF2-40B4-BE49-F238E27FC236}">
                      <a16:creationId xmlns:a16="http://schemas.microsoft.com/office/drawing/2014/main" id="{00000000-0008-0000-0900-000089010000}"/>
                    </a:ext>
                  </a:extLst>
                </xdr:cNvPr>
                <xdr:cNvGrpSpPr/>
              </xdr:nvGrpSpPr>
              <xdr:grpSpPr>
                <a:xfrm>
                  <a:off x="11113175" y="4289795"/>
                  <a:ext cx="3252971" cy="3068209"/>
                  <a:chOff x="11113175" y="4289795"/>
                  <a:chExt cx="3252971" cy="3068209"/>
                </a:xfrm>
              </xdr:grpSpPr>
              <xdr:grpSp>
                <xdr:nvGrpSpPr>
                  <xdr:cNvPr id="395" name="Group 394">
                    <a:extLst>
                      <a:ext uri="{FF2B5EF4-FFF2-40B4-BE49-F238E27FC236}">
                        <a16:creationId xmlns:a16="http://schemas.microsoft.com/office/drawing/2014/main" id="{00000000-0008-0000-0900-00008B010000}"/>
                      </a:ext>
                    </a:extLst>
                  </xdr:cNvPr>
                  <xdr:cNvGrpSpPr/>
                </xdr:nvGrpSpPr>
                <xdr:grpSpPr>
                  <a:xfrm>
                    <a:off x="11113175" y="4289795"/>
                    <a:ext cx="1275778" cy="3068209"/>
                    <a:chOff x="4199225" y="1894895"/>
                    <a:chExt cx="1275778" cy="3068209"/>
                  </a:xfrm>
                </xdr:grpSpPr>
                <xdr:cxnSp macro="">
                  <xdr:nvCxnSpPr>
                    <xdr:cNvPr id="401" name="Straight Arrow Connector 400">
                      <a:extLst>
                        <a:ext uri="{FF2B5EF4-FFF2-40B4-BE49-F238E27FC236}">
                          <a16:creationId xmlns:a16="http://schemas.microsoft.com/office/drawing/2014/main" id="{00000000-0008-0000-0900-000091010000}"/>
                        </a:ext>
                      </a:extLst>
                    </xdr:cNvPr>
                    <xdr:cNvCxnSpPr/>
                  </xdr:nvCxnSpPr>
                  <xdr:spPr>
                    <a:xfrm flipH="1">
                      <a:off x="4199225" y="3428999"/>
                      <a:ext cx="1275778" cy="0"/>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402" name="Straight Arrow Connector 401">
                      <a:extLst>
                        <a:ext uri="{FF2B5EF4-FFF2-40B4-BE49-F238E27FC236}">
                          <a16:creationId xmlns:a16="http://schemas.microsoft.com/office/drawing/2014/main" id="{00000000-0008-0000-0900-000092010000}"/>
                        </a:ext>
                      </a:extLst>
                    </xdr:cNvPr>
                    <xdr:cNvCxnSpPr/>
                  </xdr:nvCxnSpPr>
                  <xdr:spPr>
                    <a:xfrm>
                      <a:off x="4969769" y="1894895"/>
                      <a:ext cx="0" cy="3068209"/>
                    </a:xfrm>
                    <a:prstGeom prst="straightConnector1">
                      <a:avLst/>
                    </a:prstGeom>
                    <a:ln w="38100">
                      <a:solidFill>
                        <a:srgbClr val="005426"/>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396" name="TextBox 395">
                    <a:extLst>
                      <a:ext uri="{FF2B5EF4-FFF2-40B4-BE49-F238E27FC236}">
                        <a16:creationId xmlns:a16="http://schemas.microsoft.com/office/drawing/2014/main" id="{00000000-0008-0000-0900-00008C010000}"/>
                      </a:ext>
                    </a:extLst>
                  </xdr:cNvPr>
                  <xdr:cNvSpPr txBox="1"/>
                </xdr:nvSpPr>
                <xdr:spPr>
                  <a:xfrm>
                    <a:off x="11586719" y="4876560"/>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5426"/>
                        </a:solidFill>
                        <a:latin typeface="Arial" panose="020B0604020202020204" pitchFamily="34" charset="0"/>
                        <a:cs typeface="Arial" panose="020B0604020202020204" pitchFamily="34" charset="0"/>
                      </a:rPr>
                      <a:t>Hand Length</a:t>
                    </a:r>
                  </a:p>
                </xdr:txBody>
              </xdr:sp>
              <xdr:sp macro="" textlink="">
                <xdr:nvSpPr>
                  <xdr:cNvPr id="397" name="TextBox 396">
                    <a:extLst>
                      <a:ext uri="{FF2B5EF4-FFF2-40B4-BE49-F238E27FC236}">
                        <a16:creationId xmlns:a16="http://schemas.microsoft.com/office/drawing/2014/main" id="{00000000-0008-0000-0900-00008D010000}"/>
                      </a:ext>
                    </a:extLst>
                  </xdr:cNvPr>
                  <xdr:cNvSpPr txBox="1"/>
                </xdr:nvSpPr>
                <xdr:spPr>
                  <a:xfrm>
                    <a:off x="12588592" y="5443452"/>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latin typeface="Arial" panose="020B0604020202020204" pitchFamily="34" charset="0"/>
                        <a:cs typeface="Arial" panose="020B0604020202020204" pitchFamily="34" charset="0"/>
                      </a:rPr>
                      <a:t>Palm Length</a:t>
                    </a:r>
                  </a:p>
                </xdr:txBody>
              </xdr:sp>
            </xdr:grpSp>
            <xdr:sp macro="" textlink="">
              <xdr:nvSpPr>
                <xdr:cNvPr id="394" name="TextBox 393">
                  <a:extLst>
                    <a:ext uri="{FF2B5EF4-FFF2-40B4-BE49-F238E27FC236}">
                      <a16:creationId xmlns:a16="http://schemas.microsoft.com/office/drawing/2014/main" id="{00000000-0008-0000-0900-00008A010000}"/>
                    </a:ext>
                  </a:extLst>
                </xdr:cNvPr>
                <xdr:cNvSpPr txBox="1"/>
              </xdr:nvSpPr>
              <xdr:spPr>
                <a:xfrm>
                  <a:off x="11908654" y="5896877"/>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Hand Breadth</a:t>
                  </a:r>
                </a:p>
              </xdr:txBody>
            </xdr:sp>
          </xdr:grpSp>
          <xdr:grpSp>
            <xdr:nvGrpSpPr>
              <xdr:cNvPr id="350" name="Group 349">
                <a:extLst>
                  <a:ext uri="{FF2B5EF4-FFF2-40B4-BE49-F238E27FC236}">
                    <a16:creationId xmlns:a16="http://schemas.microsoft.com/office/drawing/2014/main" id="{00000000-0008-0000-0900-00005E010000}"/>
                  </a:ext>
                </a:extLst>
              </xdr:cNvPr>
              <xdr:cNvGrpSpPr/>
            </xdr:nvGrpSpPr>
            <xdr:grpSpPr>
              <a:xfrm>
                <a:off x="2495550" y="4273216"/>
                <a:ext cx="6835458" cy="3577127"/>
                <a:chOff x="2971800" y="3949366"/>
                <a:chExt cx="6835458" cy="3577127"/>
              </a:xfrm>
            </xdr:grpSpPr>
            <xdr:grpSp>
              <xdr:nvGrpSpPr>
                <xdr:cNvPr id="352" name="Group 351">
                  <a:extLst>
                    <a:ext uri="{FF2B5EF4-FFF2-40B4-BE49-F238E27FC236}">
                      <a16:creationId xmlns:a16="http://schemas.microsoft.com/office/drawing/2014/main" id="{00000000-0008-0000-0900-000060010000}"/>
                    </a:ext>
                  </a:extLst>
                </xdr:cNvPr>
                <xdr:cNvGrpSpPr/>
              </xdr:nvGrpSpPr>
              <xdr:grpSpPr>
                <a:xfrm>
                  <a:off x="3429000" y="5317234"/>
                  <a:ext cx="2636941" cy="2198975"/>
                  <a:chOff x="815576" y="722372"/>
                  <a:chExt cx="2636941" cy="3869987"/>
                </a:xfrm>
              </xdr:grpSpPr>
              <xdr:cxnSp macro="">
                <xdr:nvCxnSpPr>
                  <xdr:cNvPr id="382" name="Straight Arrow Connector 381">
                    <a:extLst>
                      <a:ext uri="{FF2B5EF4-FFF2-40B4-BE49-F238E27FC236}">
                        <a16:creationId xmlns:a16="http://schemas.microsoft.com/office/drawing/2014/main" id="{00000000-0008-0000-0900-00007E010000}"/>
                      </a:ext>
                    </a:extLst>
                  </xdr:cNvPr>
                  <xdr:cNvCxnSpPr>
                    <a:cxnSpLocks/>
                  </xdr:cNvCxnSpPr>
                </xdr:nvCxnSpPr>
                <xdr:spPr>
                  <a:xfrm>
                    <a:off x="3196473" y="1443465"/>
                    <a:ext cx="7207" cy="3148894"/>
                  </a:xfrm>
                  <a:prstGeom prst="straightConnector1">
                    <a:avLst/>
                  </a:prstGeom>
                  <a:ln w="38100">
                    <a:solidFill>
                      <a:schemeClr val="accent6">
                        <a:lumMod val="50000"/>
                      </a:schemeClr>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83" name="TextBox 140">
                    <a:extLst>
                      <a:ext uri="{FF2B5EF4-FFF2-40B4-BE49-F238E27FC236}">
                        <a16:creationId xmlns:a16="http://schemas.microsoft.com/office/drawing/2014/main" id="{00000000-0008-0000-0900-00007F010000}"/>
                      </a:ext>
                    </a:extLst>
                  </xdr:cNvPr>
                  <xdr:cNvSpPr txBox="1"/>
                </xdr:nvSpPr>
                <xdr:spPr>
                  <a:xfrm>
                    <a:off x="815576" y="722372"/>
                    <a:ext cx="2636941" cy="462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chemeClr val="accent6">
                            <a:lumMod val="50000"/>
                          </a:schemeClr>
                        </a:solidFill>
                        <a:latin typeface="Arial" panose="020B0604020202020204" pitchFamily="34" charset="0"/>
                        <a:cs typeface="Arial" panose="020B0604020202020204" pitchFamily="34" charset="0"/>
                      </a:rPr>
                      <a:t>Seated Elbow </a:t>
                    </a:r>
                    <a:r>
                      <a:rPr lang="en-US" sz="1400" b="1">
                        <a:solidFill>
                          <a:srgbClr val="385723"/>
                        </a:solidFill>
                        <a:latin typeface="Arial" panose="020B0604020202020204" pitchFamily="34" charset="0"/>
                        <a:cs typeface="Arial" panose="020B0604020202020204" pitchFamily="34" charset="0"/>
                      </a:rPr>
                      <a:t>Height</a:t>
                    </a:r>
                  </a:p>
                </xdr:txBody>
              </xdr:sp>
            </xdr:grpSp>
            <xdr:grpSp>
              <xdr:nvGrpSpPr>
                <xdr:cNvPr id="353" name="Group 352">
                  <a:extLst>
                    <a:ext uri="{FF2B5EF4-FFF2-40B4-BE49-F238E27FC236}">
                      <a16:creationId xmlns:a16="http://schemas.microsoft.com/office/drawing/2014/main" id="{00000000-0008-0000-0900-000061010000}"/>
                    </a:ext>
                  </a:extLst>
                </xdr:cNvPr>
                <xdr:cNvGrpSpPr/>
              </xdr:nvGrpSpPr>
              <xdr:grpSpPr>
                <a:xfrm>
                  <a:off x="6671774" y="6387084"/>
                  <a:ext cx="3121117" cy="1139409"/>
                  <a:chOff x="3053422" y="2063908"/>
                  <a:chExt cx="3121117" cy="2005251"/>
                </a:xfrm>
              </xdr:grpSpPr>
              <xdr:cxnSp macro="">
                <xdr:nvCxnSpPr>
                  <xdr:cNvPr id="380" name="Straight Arrow Connector 379">
                    <a:extLst>
                      <a:ext uri="{FF2B5EF4-FFF2-40B4-BE49-F238E27FC236}">
                        <a16:creationId xmlns:a16="http://schemas.microsoft.com/office/drawing/2014/main" id="{00000000-0008-0000-0900-00007C010000}"/>
                      </a:ext>
                    </a:extLst>
                  </xdr:cNvPr>
                  <xdr:cNvCxnSpPr>
                    <a:cxnSpLocks/>
                  </xdr:cNvCxnSpPr>
                </xdr:nvCxnSpPr>
                <xdr:spPr>
                  <a:xfrm>
                    <a:off x="3053422" y="2063908"/>
                    <a:ext cx="0" cy="2005251"/>
                  </a:xfrm>
                  <a:prstGeom prst="straightConnector1">
                    <a:avLst/>
                  </a:prstGeom>
                  <a:ln w="38100">
                    <a:solidFill>
                      <a:srgbClr val="23C794"/>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81" name="TextBox 137">
                    <a:extLst>
                      <a:ext uri="{FF2B5EF4-FFF2-40B4-BE49-F238E27FC236}">
                        <a16:creationId xmlns:a16="http://schemas.microsoft.com/office/drawing/2014/main" id="{00000000-0008-0000-0900-00007D010000}"/>
                      </a:ext>
                    </a:extLst>
                  </xdr:cNvPr>
                  <xdr:cNvSpPr txBox="1"/>
                </xdr:nvSpPr>
                <xdr:spPr>
                  <a:xfrm>
                    <a:off x="3084183" y="2550266"/>
                    <a:ext cx="3090356" cy="581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23C794"/>
                        </a:solidFill>
                        <a:latin typeface="Arial" panose="020B0604020202020204" pitchFamily="34" charset="0"/>
                        <a:cs typeface="Arial" panose="020B0604020202020204" pitchFamily="34" charset="0"/>
                      </a:rPr>
                      <a:t>Seated Popliteal Height</a:t>
                    </a:r>
                  </a:p>
                </xdr:txBody>
              </xdr:sp>
            </xdr:grpSp>
            <xdr:grpSp>
              <xdr:nvGrpSpPr>
                <xdr:cNvPr id="354" name="Group 353">
                  <a:extLst>
                    <a:ext uri="{FF2B5EF4-FFF2-40B4-BE49-F238E27FC236}">
                      <a16:creationId xmlns:a16="http://schemas.microsoft.com/office/drawing/2014/main" id="{00000000-0008-0000-0900-000062010000}"/>
                    </a:ext>
                  </a:extLst>
                </xdr:cNvPr>
                <xdr:cNvGrpSpPr/>
              </xdr:nvGrpSpPr>
              <xdr:grpSpPr>
                <a:xfrm>
                  <a:off x="3505201" y="5810250"/>
                  <a:ext cx="3643400" cy="408078"/>
                  <a:chOff x="-707288" y="1427972"/>
                  <a:chExt cx="4655089" cy="1009693"/>
                </a:xfrm>
              </xdr:grpSpPr>
              <xdr:cxnSp macro="">
                <xdr:nvCxnSpPr>
                  <xdr:cNvPr id="378" name="Straight Arrow Connector 377">
                    <a:extLst>
                      <a:ext uri="{FF2B5EF4-FFF2-40B4-BE49-F238E27FC236}">
                        <a16:creationId xmlns:a16="http://schemas.microsoft.com/office/drawing/2014/main" id="{00000000-0008-0000-0900-00007A010000}"/>
                      </a:ext>
                    </a:extLst>
                  </xdr:cNvPr>
                  <xdr:cNvCxnSpPr/>
                </xdr:nvCxnSpPr>
                <xdr:spPr>
                  <a:xfrm flipH="1" flipV="1">
                    <a:off x="1871086" y="2433867"/>
                    <a:ext cx="2076715" cy="3798"/>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79" name="TextBox 125">
                    <a:extLst>
                      <a:ext uri="{FF2B5EF4-FFF2-40B4-BE49-F238E27FC236}">
                        <a16:creationId xmlns:a16="http://schemas.microsoft.com/office/drawing/2014/main" id="{00000000-0008-0000-0900-00007B010000}"/>
                      </a:ext>
                    </a:extLst>
                  </xdr:cNvPr>
                  <xdr:cNvSpPr txBox="1"/>
                </xdr:nvSpPr>
                <xdr:spPr>
                  <a:xfrm>
                    <a:off x="-707288" y="1427972"/>
                    <a:ext cx="2757021" cy="86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effectLst/>
                        <a:latin typeface="Arial" panose="020B0604020202020204" pitchFamily="34" charset="0"/>
                        <a:ea typeface="+mn-ea"/>
                        <a:cs typeface="Arial" panose="020B0604020202020204" pitchFamily="34" charset="0"/>
                      </a:rPr>
                      <a:t>Buttock-Knee Length</a:t>
                    </a:r>
                  </a:p>
                </xdr:txBody>
              </xdr:sp>
            </xdr:grpSp>
            <xdr:grpSp>
              <xdr:nvGrpSpPr>
                <xdr:cNvPr id="355" name="Group 354">
                  <a:extLst>
                    <a:ext uri="{FF2B5EF4-FFF2-40B4-BE49-F238E27FC236}">
                      <a16:creationId xmlns:a16="http://schemas.microsoft.com/office/drawing/2014/main" id="{00000000-0008-0000-0900-000063010000}"/>
                    </a:ext>
                  </a:extLst>
                </xdr:cNvPr>
                <xdr:cNvGrpSpPr/>
              </xdr:nvGrpSpPr>
              <xdr:grpSpPr>
                <a:xfrm>
                  <a:off x="5891962" y="5732911"/>
                  <a:ext cx="3158280" cy="1772377"/>
                  <a:chOff x="3865217" y="-678158"/>
                  <a:chExt cx="3158280" cy="3105355"/>
                </a:xfrm>
              </xdr:grpSpPr>
              <xdr:cxnSp macro="">
                <xdr:nvCxnSpPr>
                  <xdr:cNvPr id="376" name="Straight Arrow Connector 375">
                    <a:extLst>
                      <a:ext uri="{FF2B5EF4-FFF2-40B4-BE49-F238E27FC236}">
                        <a16:creationId xmlns:a16="http://schemas.microsoft.com/office/drawing/2014/main" id="{00000000-0008-0000-0900-000078010000}"/>
                      </a:ext>
                    </a:extLst>
                  </xdr:cNvPr>
                  <xdr:cNvCxnSpPr>
                    <a:cxnSpLocks/>
                  </xdr:cNvCxnSpPr>
                </xdr:nvCxnSpPr>
                <xdr:spPr>
                  <a:xfrm>
                    <a:off x="4305482" y="-276049"/>
                    <a:ext cx="0" cy="2703246"/>
                  </a:xfrm>
                  <a:prstGeom prst="straightConnector1">
                    <a:avLst/>
                  </a:prstGeom>
                  <a:ln w="38100">
                    <a:solidFill>
                      <a:srgbClr val="C0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77" name="TextBox 129">
                    <a:extLst>
                      <a:ext uri="{FF2B5EF4-FFF2-40B4-BE49-F238E27FC236}">
                        <a16:creationId xmlns:a16="http://schemas.microsoft.com/office/drawing/2014/main" id="{00000000-0008-0000-0900-000079010000}"/>
                      </a:ext>
                    </a:extLst>
                  </xdr:cNvPr>
                  <xdr:cNvSpPr txBox="1"/>
                </xdr:nvSpPr>
                <xdr:spPr>
                  <a:xfrm>
                    <a:off x="3865217" y="-678158"/>
                    <a:ext cx="3158280" cy="51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C00000"/>
                        </a:solidFill>
                        <a:latin typeface="Arial" panose="020B0604020202020204" pitchFamily="34" charset="0"/>
                        <a:cs typeface="Arial" panose="020B0604020202020204" pitchFamily="34" charset="0"/>
                      </a:rPr>
                      <a:t>Seated Thigh Clearance</a:t>
                    </a:r>
                  </a:p>
                </xdr:txBody>
              </xdr:sp>
            </xdr:grpSp>
            <xdr:grpSp>
              <xdr:nvGrpSpPr>
                <xdr:cNvPr id="356" name="Group 355">
                  <a:extLst>
                    <a:ext uri="{FF2B5EF4-FFF2-40B4-BE49-F238E27FC236}">
                      <a16:creationId xmlns:a16="http://schemas.microsoft.com/office/drawing/2014/main" id="{00000000-0008-0000-0900-000064010000}"/>
                    </a:ext>
                  </a:extLst>
                </xdr:cNvPr>
                <xdr:cNvGrpSpPr/>
              </xdr:nvGrpSpPr>
              <xdr:grpSpPr>
                <a:xfrm>
                  <a:off x="5583511" y="4237577"/>
                  <a:ext cx="2921478" cy="3275590"/>
                  <a:chOff x="-475325" y="-542167"/>
                  <a:chExt cx="2921478" cy="5744961"/>
                </a:xfrm>
              </xdr:grpSpPr>
              <xdr:sp macro="" textlink="">
                <xdr:nvSpPr>
                  <xdr:cNvPr id="374" name="TextBox 147">
                    <a:extLst>
                      <a:ext uri="{FF2B5EF4-FFF2-40B4-BE49-F238E27FC236}">
                        <a16:creationId xmlns:a16="http://schemas.microsoft.com/office/drawing/2014/main" id="{00000000-0008-0000-0900-000076010000}"/>
                      </a:ext>
                    </a:extLst>
                  </xdr:cNvPr>
                  <xdr:cNvSpPr txBox="1"/>
                </xdr:nvSpPr>
                <xdr:spPr>
                  <a:xfrm>
                    <a:off x="-475325" y="-542167"/>
                    <a:ext cx="2921478" cy="622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ED7D31"/>
                        </a:solidFill>
                        <a:effectLst/>
                        <a:latin typeface="Arial" panose="020B0604020202020204" pitchFamily="34" charset="0"/>
                        <a:ea typeface="+mn-ea"/>
                        <a:cs typeface="Arial" panose="020B0604020202020204" pitchFamily="34" charset="0"/>
                      </a:rPr>
                      <a:t>Seated Eye Height</a:t>
                    </a:r>
                  </a:p>
                </xdr:txBody>
              </xdr:sp>
              <xdr:cxnSp macro="">
                <xdr:nvCxnSpPr>
                  <xdr:cNvPr id="375" name="Straight Arrow Connector 374">
                    <a:extLst>
                      <a:ext uri="{FF2B5EF4-FFF2-40B4-BE49-F238E27FC236}">
                        <a16:creationId xmlns:a16="http://schemas.microsoft.com/office/drawing/2014/main" id="{00000000-0008-0000-0900-000077010000}"/>
                      </a:ext>
                    </a:extLst>
                  </xdr:cNvPr>
                  <xdr:cNvCxnSpPr>
                    <a:cxnSpLocks/>
                  </xdr:cNvCxnSpPr>
                </xdr:nvCxnSpPr>
                <xdr:spPr>
                  <a:xfrm>
                    <a:off x="0" y="-390790"/>
                    <a:ext cx="0" cy="5593584"/>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grpSp>
              <xdr:nvGrpSpPr>
                <xdr:cNvPr id="357" name="Group 356">
                  <a:extLst>
                    <a:ext uri="{FF2B5EF4-FFF2-40B4-BE49-F238E27FC236}">
                      <a16:creationId xmlns:a16="http://schemas.microsoft.com/office/drawing/2014/main" id="{00000000-0008-0000-0900-000065010000}"/>
                    </a:ext>
                  </a:extLst>
                </xdr:cNvPr>
                <xdr:cNvGrpSpPr/>
              </xdr:nvGrpSpPr>
              <xdr:grpSpPr>
                <a:xfrm>
                  <a:off x="6581866" y="6119343"/>
                  <a:ext cx="3225392" cy="1404262"/>
                  <a:chOff x="-571025" y="-308090"/>
                  <a:chExt cx="3225392" cy="2465545"/>
                </a:xfrm>
              </xdr:grpSpPr>
              <xdr:cxnSp macro="">
                <xdr:nvCxnSpPr>
                  <xdr:cNvPr id="372" name="Straight Arrow Connector 371">
                    <a:extLst>
                      <a:ext uri="{FF2B5EF4-FFF2-40B4-BE49-F238E27FC236}">
                        <a16:creationId xmlns:a16="http://schemas.microsoft.com/office/drawing/2014/main" id="{00000000-0008-0000-0900-000074010000}"/>
                      </a:ext>
                    </a:extLst>
                  </xdr:cNvPr>
                  <xdr:cNvCxnSpPr>
                    <a:cxnSpLocks/>
                  </xdr:cNvCxnSpPr>
                </xdr:nvCxnSpPr>
                <xdr:spPr>
                  <a:xfrm>
                    <a:off x="44038" y="-308090"/>
                    <a:ext cx="0" cy="2465545"/>
                  </a:xfrm>
                  <a:prstGeom prst="straightConnector1">
                    <a:avLst/>
                  </a:prstGeom>
                  <a:ln w="38100">
                    <a:solidFill>
                      <a:srgbClr val="7030A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73" name="TextBox 133">
                    <a:extLst>
                      <a:ext uri="{FF2B5EF4-FFF2-40B4-BE49-F238E27FC236}">
                        <a16:creationId xmlns:a16="http://schemas.microsoft.com/office/drawing/2014/main" id="{00000000-0008-0000-0900-000075010000}"/>
                      </a:ext>
                    </a:extLst>
                  </xdr:cNvPr>
                  <xdr:cNvSpPr txBox="1"/>
                </xdr:nvSpPr>
                <xdr:spPr>
                  <a:xfrm>
                    <a:off x="-571025" y="-79488"/>
                    <a:ext cx="3225392" cy="386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Seated Knee Height</a:t>
                    </a:r>
                  </a:p>
                </xdr:txBody>
              </xdr:sp>
            </xdr:grpSp>
            <xdr:grpSp>
              <xdr:nvGrpSpPr>
                <xdr:cNvPr id="358" name="Group 357">
                  <a:extLst>
                    <a:ext uri="{FF2B5EF4-FFF2-40B4-BE49-F238E27FC236}">
                      <a16:creationId xmlns:a16="http://schemas.microsoft.com/office/drawing/2014/main" id="{00000000-0008-0000-0900-000066010000}"/>
                    </a:ext>
                  </a:extLst>
                </xdr:cNvPr>
                <xdr:cNvGrpSpPr/>
              </xdr:nvGrpSpPr>
              <xdr:grpSpPr>
                <a:xfrm>
                  <a:off x="2971800" y="3949366"/>
                  <a:ext cx="2983636" cy="3566843"/>
                  <a:chOff x="-1098922" y="-503153"/>
                  <a:chExt cx="2983636" cy="6257449"/>
                </a:xfrm>
              </xdr:grpSpPr>
              <xdr:cxnSp macro="">
                <xdr:nvCxnSpPr>
                  <xdr:cNvPr id="370" name="Straight Arrow Connector 369">
                    <a:extLst>
                      <a:ext uri="{FF2B5EF4-FFF2-40B4-BE49-F238E27FC236}">
                        <a16:creationId xmlns:a16="http://schemas.microsoft.com/office/drawing/2014/main" id="{00000000-0008-0000-0900-000072010000}"/>
                      </a:ext>
                    </a:extLst>
                  </xdr:cNvPr>
                  <xdr:cNvCxnSpPr>
                    <a:cxnSpLocks/>
                  </xdr:cNvCxnSpPr>
                </xdr:nvCxnSpPr>
                <xdr:spPr>
                  <a:xfrm>
                    <a:off x="1654512" y="-503153"/>
                    <a:ext cx="0" cy="6257449"/>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71" name="TextBox 151">
                    <a:extLst>
                      <a:ext uri="{FF2B5EF4-FFF2-40B4-BE49-F238E27FC236}">
                        <a16:creationId xmlns:a16="http://schemas.microsoft.com/office/drawing/2014/main" id="{00000000-0008-0000-0900-000073010000}"/>
                      </a:ext>
                    </a:extLst>
                  </xdr:cNvPr>
                  <xdr:cNvSpPr txBox="1"/>
                </xdr:nvSpPr>
                <xdr:spPr>
                  <a:xfrm>
                    <a:off x="-1098922" y="-313187"/>
                    <a:ext cx="2983636" cy="58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rgbClr val="002060"/>
                        </a:solidFill>
                        <a:latin typeface="Arial" panose="020B0604020202020204" pitchFamily="34" charset="0"/>
                        <a:cs typeface="Arial" panose="020B0604020202020204" pitchFamily="34" charset="0"/>
                      </a:rPr>
                      <a:t>Seated Head Height</a:t>
                    </a:r>
                  </a:p>
                </xdr:txBody>
              </xdr:sp>
            </xdr:grpSp>
            <xdr:sp macro="" textlink="$P$3">
              <xdr:nvSpPr>
                <xdr:cNvPr id="364" name="TextBox 363">
                  <a:extLst>
                    <a:ext uri="{FF2B5EF4-FFF2-40B4-BE49-F238E27FC236}">
                      <a16:creationId xmlns:a16="http://schemas.microsoft.com/office/drawing/2014/main" id="{00000000-0008-0000-0900-00006C010000}"/>
                    </a:ext>
                  </a:extLst>
                </xdr:cNvPr>
                <xdr:cNvSpPr txBox="1"/>
              </xdr:nvSpPr>
              <xdr:spPr>
                <a:xfrm>
                  <a:off x="6527190" y="6303634"/>
                  <a:ext cx="961819" cy="294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86B440A-9629-4338-856F-165236CBEAC0}"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7030A0"/>
                    </a:solidFill>
                    <a:latin typeface="Arial" panose="020B0604020202020204" pitchFamily="34" charset="0"/>
                    <a:cs typeface="Arial" panose="020B0604020202020204" pitchFamily="34" charset="0"/>
                  </a:endParaRPr>
                </a:p>
              </xdr:txBody>
            </xdr:sp>
            <xdr:cxnSp macro="">
              <xdr:nvCxnSpPr>
                <xdr:cNvPr id="368" name="Straight Arrow Connector 367">
                  <a:extLst>
                    <a:ext uri="{FF2B5EF4-FFF2-40B4-BE49-F238E27FC236}">
                      <a16:creationId xmlns:a16="http://schemas.microsoft.com/office/drawing/2014/main" id="{00000000-0008-0000-0900-000070010000}"/>
                    </a:ext>
                  </a:extLst>
                </xdr:cNvPr>
                <xdr:cNvCxnSpPr/>
              </xdr:nvCxnSpPr>
              <xdr:spPr>
                <a:xfrm flipH="1">
                  <a:off x="5542446" y="6330906"/>
                  <a:ext cx="1250007" cy="0"/>
                </a:xfrm>
                <a:prstGeom prst="straightConnector1">
                  <a:avLst/>
                </a:prstGeom>
                <a:ln w="38100">
                  <a:solidFill>
                    <a:srgbClr val="00B0F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69" name="TextBox 144">
                  <a:extLst>
                    <a:ext uri="{FF2B5EF4-FFF2-40B4-BE49-F238E27FC236}">
                      <a16:creationId xmlns:a16="http://schemas.microsoft.com/office/drawing/2014/main" id="{00000000-0008-0000-0900-000071010000}"/>
                    </a:ext>
                  </a:extLst>
                </xdr:cNvPr>
                <xdr:cNvSpPr txBox="1"/>
              </xdr:nvSpPr>
              <xdr:spPr>
                <a:xfrm>
                  <a:off x="3067050" y="6267450"/>
                  <a:ext cx="264641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panose="020B0604020202020204" pitchFamily="34" charset="0"/>
                      <a:ea typeface="+mn-ea"/>
                      <a:cs typeface="Arial" panose="020B0604020202020204" pitchFamily="34" charset="0"/>
                    </a:rPr>
                    <a:t>Buttock-Popliteal</a:t>
                  </a:r>
                  <a:r>
                    <a:rPr lang="en-US" sz="1400" b="1" i="0" u="none" strike="noStrike" baseline="0">
                      <a:solidFill>
                        <a:srgbClr val="00B0F0"/>
                      </a:solidFill>
                      <a:effectLst/>
                      <a:latin typeface="Arial" panose="020B0604020202020204" pitchFamily="34" charset="0"/>
                      <a:ea typeface="+mn-ea"/>
                      <a:cs typeface="Arial" panose="020B0604020202020204" pitchFamily="34" charset="0"/>
                    </a:rPr>
                    <a:t> </a:t>
                  </a:r>
                  <a:r>
                    <a:rPr lang="en-US" sz="1400" b="1" i="0" u="none" strike="noStrike">
                      <a:solidFill>
                        <a:srgbClr val="00B0F0"/>
                      </a:solidFill>
                      <a:effectLst/>
                      <a:latin typeface="Arial" panose="020B0604020202020204" pitchFamily="34" charset="0"/>
                      <a:ea typeface="+mn-ea"/>
                      <a:cs typeface="Arial" panose="020B0604020202020204" pitchFamily="34" charset="0"/>
                    </a:rPr>
                    <a:t>Length</a:t>
                  </a:r>
                </a:p>
              </xdr:txBody>
            </xdr:sp>
          </xdr:grpSp>
        </xdr:grpSp>
      </xdr:grpSp>
      <xdr:grpSp>
        <xdr:nvGrpSpPr>
          <xdr:cNvPr id="2" name="Group 1">
            <a:extLst>
              <a:ext uri="{FF2B5EF4-FFF2-40B4-BE49-F238E27FC236}">
                <a16:creationId xmlns:a16="http://schemas.microsoft.com/office/drawing/2014/main" id="{00000000-0008-0000-0900-000002000000}"/>
              </a:ext>
            </a:extLst>
          </xdr:cNvPr>
          <xdr:cNvGrpSpPr/>
        </xdr:nvGrpSpPr>
        <xdr:grpSpPr>
          <a:xfrm>
            <a:off x="3361373" y="733139"/>
            <a:ext cx="11131180" cy="6725059"/>
            <a:chOff x="14490312" y="344648"/>
            <a:chExt cx="11031371" cy="6821180"/>
          </a:xfrm>
        </xdr:grpSpPr>
        <xdr:grpSp>
          <xdr:nvGrpSpPr>
            <xdr:cNvPr id="3" name="Group 2">
              <a:extLst>
                <a:ext uri="{FF2B5EF4-FFF2-40B4-BE49-F238E27FC236}">
                  <a16:creationId xmlns:a16="http://schemas.microsoft.com/office/drawing/2014/main" id="{00000000-0008-0000-0900-000003000000}"/>
                </a:ext>
              </a:extLst>
            </xdr:cNvPr>
            <xdr:cNvGrpSpPr>
              <a:grpSpLocks noChangeAspect="1"/>
            </xdr:cNvGrpSpPr>
          </xdr:nvGrpSpPr>
          <xdr:grpSpPr>
            <a:xfrm>
              <a:off x="15058599" y="4190152"/>
              <a:ext cx="4669859" cy="2975676"/>
              <a:chOff x="24391648" y="787651"/>
              <a:chExt cx="7080277" cy="4637514"/>
            </a:xfrm>
          </xdr:grpSpPr>
          <xdr:sp macro="" textlink="$E$3">
            <xdr:nvSpPr>
              <xdr:cNvPr id="129" name="TextBox 128">
                <a:extLst>
                  <a:ext uri="{FF2B5EF4-FFF2-40B4-BE49-F238E27FC236}">
                    <a16:creationId xmlns:a16="http://schemas.microsoft.com/office/drawing/2014/main" id="{00000000-0008-0000-0900-000081000000}"/>
                  </a:ext>
                </a:extLst>
              </xdr:cNvPr>
              <xdr:cNvSpPr txBox="1"/>
            </xdr:nvSpPr>
            <xdr:spPr>
              <a:xfrm>
                <a:off x="24562757" y="787651"/>
                <a:ext cx="1455558" cy="641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0DBED14-2CD5-4E6D-9F66-20E57B889EEB}" type="TxLink">
                  <a:rPr lang="en-US" sz="1400" b="1" i="0" u="none" strike="noStrike">
                    <a:solidFill>
                      <a:srgbClr val="002060"/>
                    </a:solidFill>
                    <a:latin typeface="Arial"/>
                    <a:cs typeface="Arial"/>
                  </a:rPr>
                  <a:pPr marL="0" marR="0" lvl="0" indent="0" algn="ctr" defTabSz="914400" eaLnBrk="1" fontAlgn="auto" latinLnBrk="0" hangingPunct="1">
                    <a:lnSpc>
                      <a:spcPct val="100000"/>
                    </a:lnSpc>
                    <a:spcBef>
                      <a:spcPts val="0"/>
                    </a:spcBef>
                    <a:spcAft>
                      <a:spcPts val="0"/>
                    </a:spcAft>
                    <a:buClrTx/>
                    <a:buSzTx/>
                    <a:buFontTx/>
                    <a:buNone/>
                    <a:tabLst/>
                    <a:defRPr/>
                  </a:pPr>
                  <a:t>1280.1</a:t>
                </a:fld>
                <a:endParaRPr lang="en-US" sz="1400" b="1">
                  <a:solidFill>
                    <a:srgbClr val="002060"/>
                  </a:solidFill>
                  <a:latin typeface="Arial" panose="020B0604020202020204" pitchFamily="34" charset="0"/>
                  <a:cs typeface="Arial" panose="020B0604020202020204" pitchFamily="34" charset="0"/>
                </a:endParaRPr>
              </a:p>
            </xdr:txBody>
          </xdr:sp>
          <xdr:sp macro="" textlink="$F$3">
            <xdr:nvSpPr>
              <xdr:cNvPr id="125" name="TextBox 124">
                <a:extLst>
                  <a:ext uri="{FF2B5EF4-FFF2-40B4-BE49-F238E27FC236}">
                    <a16:creationId xmlns:a16="http://schemas.microsoft.com/office/drawing/2014/main" id="{00000000-0008-0000-0900-00007D000000}"/>
                  </a:ext>
                </a:extLst>
              </xdr:cNvPr>
              <xdr:cNvSpPr txBox="1"/>
            </xdr:nvSpPr>
            <xdr:spPr>
              <a:xfrm>
                <a:off x="27926408" y="1035496"/>
                <a:ext cx="2219053" cy="47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76C3F91-AD08-4383-923A-AF91C7FC453B}" type="TxLink">
                  <a:rPr lang="en-US" sz="1400" b="1" i="0" u="none" strike="noStrike">
                    <a:solidFill>
                      <a:srgbClr val="ED7D31"/>
                    </a:solidFill>
                    <a:latin typeface="Arial"/>
                    <a:cs typeface="Arial"/>
                  </a:rPr>
                  <a:pPr marL="0" marR="0" lvl="0" indent="0" algn="ctr" defTabSz="914400" eaLnBrk="1" fontAlgn="auto" latinLnBrk="0" hangingPunct="1">
                    <a:lnSpc>
                      <a:spcPct val="100000"/>
                    </a:lnSpc>
                    <a:spcBef>
                      <a:spcPts val="0"/>
                    </a:spcBef>
                    <a:spcAft>
                      <a:spcPts val="0"/>
                    </a:spcAft>
                    <a:buClrTx/>
                    <a:buSzTx/>
                    <a:buFontTx/>
                    <a:buNone/>
                    <a:tabLst/>
                    <a:defRPr/>
                  </a:pPr>
                  <a:t>1168.5</a:t>
                </a:fld>
                <a:endParaRPr lang="en-US" sz="1400" b="1">
                  <a:solidFill>
                    <a:srgbClr val="ED7D31"/>
                  </a:solidFill>
                  <a:latin typeface="Arial" panose="020B0604020202020204" pitchFamily="34" charset="0"/>
                  <a:cs typeface="Arial" panose="020B0604020202020204" pitchFamily="34" charset="0"/>
                </a:endParaRPr>
              </a:p>
            </xdr:txBody>
          </xdr:sp>
          <xdr:sp macro="" textlink="$K$3">
            <xdr:nvSpPr>
              <xdr:cNvPr id="119" name="TextBox 118">
                <a:extLst>
                  <a:ext uri="{FF2B5EF4-FFF2-40B4-BE49-F238E27FC236}">
                    <a16:creationId xmlns:a16="http://schemas.microsoft.com/office/drawing/2014/main" id="{00000000-0008-0000-0900-000077000000}"/>
                  </a:ext>
                </a:extLst>
              </xdr:cNvPr>
              <xdr:cNvSpPr txBox="1"/>
            </xdr:nvSpPr>
            <xdr:spPr>
              <a:xfrm>
                <a:off x="24391648" y="4180481"/>
                <a:ext cx="1453880" cy="492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5B2D30C-97B3-42D3-AE3E-043E853D3362}" type="TxLink">
                  <a:rPr lang="en-US" sz="1400" b="1" i="0" u="none" strike="noStrike">
                    <a:solidFill>
                      <a:srgbClr val="00B0F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493.8</a:t>
                </a:fld>
                <a:endParaRPr lang="en-US" sz="1400" b="1" i="0" u="none" strike="noStrike">
                  <a:solidFill>
                    <a:srgbClr val="00B0F0"/>
                  </a:solidFill>
                  <a:effectLst/>
                  <a:latin typeface="Arial" panose="020B0604020202020204" pitchFamily="34" charset="0"/>
                  <a:ea typeface="+mn-ea"/>
                  <a:cs typeface="Arial" panose="020B0604020202020204" pitchFamily="34" charset="0"/>
                </a:endParaRPr>
              </a:p>
            </xdr:txBody>
          </xdr:sp>
          <xdr:sp macro="" textlink="$J$3">
            <xdr:nvSpPr>
              <xdr:cNvPr id="118" name="TextBox 117">
                <a:extLst>
                  <a:ext uri="{FF2B5EF4-FFF2-40B4-BE49-F238E27FC236}">
                    <a16:creationId xmlns:a16="http://schemas.microsoft.com/office/drawing/2014/main" id="{00000000-0008-0000-0900-000076000000}"/>
                  </a:ext>
                </a:extLst>
              </xdr:cNvPr>
              <xdr:cNvSpPr txBox="1"/>
            </xdr:nvSpPr>
            <xdr:spPr>
              <a:xfrm>
                <a:off x="24692623" y="2704290"/>
                <a:ext cx="1819568" cy="34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E2CFBDC-039C-45A4-8091-DC099E0B4733}" type="TxLink">
                  <a:rPr lang="en-US" sz="1400" b="1" i="0" u="none" strike="noStrike">
                    <a:solidFill>
                      <a:srgbClr val="385723"/>
                    </a:solidFill>
                    <a:latin typeface="Arial"/>
                    <a:cs typeface="Arial"/>
                  </a:rPr>
                  <a:pPr marL="0" marR="0" lvl="0" indent="0" algn="ctr" defTabSz="914400" eaLnBrk="1" fontAlgn="auto" latinLnBrk="0" hangingPunct="1">
                    <a:lnSpc>
                      <a:spcPct val="100000"/>
                    </a:lnSpc>
                    <a:spcBef>
                      <a:spcPts val="0"/>
                    </a:spcBef>
                    <a:spcAft>
                      <a:spcPts val="0"/>
                    </a:spcAft>
                    <a:buClrTx/>
                    <a:buSzTx/>
                    <a:buFontTx/>
                    <a:buNone/>
                    <a:tabLst/>
                    <a:defRPr/>
                  </a:pPr>
                  <a:t>627.5</a:t>
                </a:fld>
                <a:endParaRPr lang="en-US" sz="1400" b="1">
                  <a:solidFill>
                    <a:srgbClr val="385723"/>
                  </a:solidFill>
                  <a:latin typeface="Arial" panose="020B0604020202020204" pitchFamily="34" charset="0"/>
                  <a:cs typeface="Arial" panose="020B0604020202020204" pitchFamily="34" charset="0"/>
                </a:endParaRPr>
              </a:p>
            </xdr:txBody>
          </xdr:sp>
          <xdr:sp macro="" textlink="$H$3">
            <xdr:nvSpPr>
              <xdr:cNvPr id="113" name="TextBox 112">
                <a:extLst>
                  <a:ext uri="{FF2B5EF4-FFF2-40B4-BE49-F238E27FC236}">
                    <a16:creationId xmlns:a16="http://schemas.microsoft.com/office/drawing/2014/main" id="{00000000-0008-0000-0900-000071000000}"/>
                  </a:ext>
                </a:extLst>
              </xdr:cNvPr>
              <xdr:cNvSpPr txBox="1"/>
            </xdr:nvSpPr>
            <xdr:spPr>
              <a:xfrm>
                <a:off x="29808344" y="4780753"/>
                <a:ext cx="1663581" cy="64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59490F3-D7E2-4764-9ED0-C22889897FB7}" type="TxLink">
                  <a:rPr lang="en-US" sz="1400" b="1" i="0" u="none" strike="noStrike">
                    <a:solidFill>
                      <a:srgbClr val="23C794"/>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407.3</a:t>
                </a:fld>
                <a:endParaRPr lang="en-CA" sz="1400" b="1">
                  <a:solidFill>
                    <a:srgbClr val="23C794"/>
                  </a:solidFill>
                  <a:latin typeface="Arial" panose="020B0604020202020204" pitchFamily="34" charset="0"/>
                  <a:cs typeface="Arial" panose="020B0604020202020204" pitchFamily="34" charset="0"/>
                </a:endParaRPr>
              </a:p>
            </xdr:txBody>
          </xdr:sp>
          <xdr:sp macro="" textlink="$I$3">
            <xdr:nvSpPr>
              <xdr:cNvPr id="105" name="TextBox 104">
                <a:extLst>
                  <a:ext uri="{FF2B5EF4-FFF2-40B4-BE49-F238E27FC236}">
                    <a16:creationId xmlns:a16="http://schemas.microsoft.com/office/drawing/2014/main" id="{00000000-0008-0000-0900-000069000000}"/>
                  </a:ext>
                </a:extLst>
              </xdr:cNvPr>
              <xdr:cNvSpPr txBox="1"/>
            </xdr:nvSpPr>
            <xdr:spPr>
              <a:xfrm>
                <a:off x="29271624" y="3321142"/>
                <a:ext cx="1450137" cy="493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7F2EFCAC-3D05-4B36-A49D-A10012FABDEF}" type="TxLink">
                  <a:rPr lang="en-US" sz="1400" b="1" i="0" u="none" strike="noStrike">
                    <a:solidFill>
                      <a:srgbClr val="C00000"/>
                    </a:solidFill>
                    <a:latin typeface="Arial"/>
                    <a:cs typeface="Arial"/>
                  </a:rPr>
                  <a:pPr marL="0" marR="0" lvl="0" indent="0" algn="ctr" defTabSz="914400" eaLnBrk="1" fontAlgn="auto" latinLnBrk="0" hangingPunct="1">
                    <a:lnSpc>
                      <a:spcPct val="100000"/>
                    </a:lnSpc>
                    <a:spcBef>
                      <a:spcPts val="0"/>
                    </a:spcBef>
                    <a:spcAft>
                      <a:spcPts val="0"/>
                    </a:spcAft>
                    <a:buClrTx/>
                    <a:buSzTx/>
                    <a:buFontTx/>
                    <a:buNone/>
                    <a:tabLst/>
                    <a:defRPr/>
                  </a:pPr>
                  <a:t>574.2</a:t>
                </a:fld>
                <a:endParaRPr lang="en-US" sz="1400" b="1">
                  <a:solidFill>
                    <a:srgbClr val="C00000"/>
                  </a:solidFill>
                  <a:latin typeface="Arial" panose="020B0604020202020204" pitchFamily="34" charset="0"/>
                  <a:cs typeface="Arial" panose="020B0604020202020204" pitchFamily="34" charset="0"/>
                </a:endParaRPr>
              </a:p>
            </xdr:txBody>
          </xdr:sp>
          <xdr:sp macro="" textlink="$L$3">
            <xdr:nvSpPr>
              <xdr:cNvPr id="100" name="TextBox 99">
                <a:extLst>
                  <a:ext uri="{FF2B5EF4-FFF2-40B4-BE49-F238E27FC236}">
                    <a16:creationId xmlns:a16="http://schemas.microsoft.com/office/drawing/2014/main" id="{00000000-0008-0000-0900-000064000000}"/>
                  </a:ext>
                </a:extLst>
              </xdr:cNvPr>
              <xdr:cNvSpPr txBox="1"/>
            </xdr:nvSpPr>
            <xdr:spPr>
              <a:xfrm>
                <a:off x="24452972" y="3440890"/>
                <a:ext cx="1734165" cy="455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84D7FD14-BA19-4704-8B86-4DB86CA620AC}" type="TxLink">
                  <a:rPr lang="en-US" sz="1400" b="1" i="0" u="none" strike="noStrike">
                    <a:solidFill>
                      <a:srgbClr val="BA36AA"/>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593.5</a:t>
                </a:fld>
                <a:endParaRPr lang="en-US" sz="1400" b="1" i="0" u="none" strike="noStrike">
                  <a:solidFill>
                    <a:srgbClr val="BA36AA"/>
                  </a:solidFill>
                  <a:effectLst/>
                  <a:latin typeface="Arial" panose="020B0604020202020204" pitchFamily="34" charset="0"/>
                  <a:ea typeface="+mn-ea"/>
                  <a:cs typeface="Arial" panose="020B0604020202020204" pitchFamily="34" charset="0"/>
                </a:endParaRPr>
              </a:p>
            </xdr:txBody>
          </xdr:sp>
        </xdr:grpSp>
        <xdr:grpSp>
          <xdr:nvGrpSpPr>
            <xdr:cNvPr id="4" name="Group 3">
              <a:extLst>
                <a:ext uri="{FF2B5EF4-FFF2-40B4-BE49-F238E27FC236}">
                  <a16:creationId xmlns:a16="http://schemas.microsoft.com/office/drawing/2014/main" id="{00000000-0008-0000-0900-000004000000}"/>
                </a:ext>
              </a:extLst>
            </xdr:cNvPr>
            <xdr:cNvGrpSpPr>
              <a:grpSpLocks noChangeAspect="1"/>
            </xdr:cNvGrpSpPr>
          </xdr:nvGrpSpPr>
          <xdr:grpSpPr>
            <a:xfrm>
              <a:off x="18617025" y="560992"/>
              <a:ext cx="4244013" cy="1646969"/>
              <a:chOff x="17169552" y="1028845"/>
              <a:chExt cx="7523701" cy="3023998"/>
            </a:xfrm>
          </xdr:grpSpPr>
          <xdr:sp macro="" textlink="$N$6">
            <xdr:nvSpPr>
              <xdr:cNvPr id="90" name="TextBox 89">
                <a:extLst>
                  <a:ext uri="{FF2B5EF4-FFF2-40B4-BE49-F238E27FC236}">
                    <a16:creationId xmlns:a16="http://schemas.microsoft.com/office/drawing/2014/main" id="{00000000-0008-0000-0900-00005A000000}"/>
                  </a:ext>
                </a:extLst>
              </xdr:cNvPr>
              <xdr:cNvSpPr txBox="1"/>
            </xdr:nvSpPr>
            <xdr:spPr>
              <a:xfrm>
                <a:off x="20482701" y="3536038"/>
                <a:ext cx="1415982" cy="51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D2BDAC-D682-411A-9094-35B882F04B86}" type="TxLink">
                  <a:rPr lang="en-US" sz="1400" b="1" i="0" u="none" strike="noStrike">
                    <a:solidFill>
                      <a:schemeClr val="accent2"/>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chemeClr val="accent2"/>
                  </a:solidFill>
                  <a:latin typeface="Arial" panose="020B0604020202020204" pitchFamily="34" charset="0"/>
                  <a:cs typeface="Arial" panose="020B0604020202020204" pitchFamily="34" charset="0"/>
                </a:endParaRPr>
              </a:p>
            </xdr:txBody>
          </xdr:sp>
          <xdr:sp macro="" textlink="$E$6">
            <xdr:nvSpPr>
              <xdr:cNvPr id="84" name="TextBox 83">
                <a:extLst>
                  <a:ext uri="{FF2B5EF4-FFF2-40B4-BE49-F238E27FC236}">
                    <a16:creationId xmlns:a16="http://schemas.microsoft.com/office/drawing/2014/main" id="{00000000-0008-0000-0900-000054000000}"/>
                  </a:ext>
                </a:extLst>
              </xdr:cNvPr>
              <xdr:cNvSpPr txBox="1"/>
            </xdr:nvSpPr>
            <xdr:spPr>
              <a:xfrm>
                <a:off x="17213621" y="1468586"/>
                <a:ext cx="1453881" cy="49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32B03598-CF83-4435-BD47-FBFB7EDD9627}" type="TxLink">
                  <a:rPr lang="en-US" sz="1400" b="1" i="0" u="none" strike="noStrike">
                    <a:solidFill>
                      <a:schemeClr val="accent1"/>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339.3</a:t>
                </a:fld>
                <a:endParaRPr lang="en-US" sz="1400" b="1" i="0" u="none" strike="noStrike">
                  <a:solidFill>
                    <a:schemeClr val="accent1"/>
                  </a:solidFill>
                  <a:effectLst/>
                  <a:latin typeface="Arial"/>
                  <a:ea typeface="+mn-ea"/>
                  <a:cs typeface="Arial"/>
                </a:endParaRPr>
              </a:p>
            </xdr:txBody>
          </xdr:sp>
          <xdr:sp macro="" textlink="$F$6">
            <xdr:nvSpPr>
              <xdr:cNvPr id="81" name="TextBox 80">
                <a:extLst>
                  <a:ext uri="{FF2B5EF4-FFF2-40B4-BE49-F238E27FC236}">
                    <a16:creationId xmlns:a16="http://schemas.microsoft.com/office/drawing/2014/main" id="{00000000-0008-0000-0900-000051000000}"/>
                  </a:ext>
                </a:extLst>
              </xdr:cNvPr>
              <xdr:cNvSpPr txBox="1"/>
            </xdr:nvSpPr>
            <xdr:spPr>
              <a:xfrm>
                <a:off x="23239372" y="2308616"/>
                <a:ext cx="1453881" cy="48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A11E6C31-BAC3-49BF-AE20-C921DCAD763A}" type="TxLink">
                  <a:rPr lang="en-US" sz="1400" b="1" i="0" u="none" strike="noStrike">
                    <a:solidFill>
                      <a:srgbClr val="00206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461.8</a:t>
                </a:fld>
                <a:endParaRPr lang="en-US" sz="1400" b="1" i="0" u="none" strike="noStrike">
                  <a:solidFill>
                    <a:srgbClr val="002060"/>
                  </a:solidFill>
                  <a:effectLst/>
                  <a:latin typeface="Arial"/>
                  <a:ea typeface="+mn-ea"/>
                  <a:cs typeface="Arial"/>
                </a:endParaRPr>
              </a:p>
            </xdr:txBody>
          </xdr:sp>
          <xdr:sp macro="" textlink="$G$6">
            <xdr:nvSpPr>
              <xdr:cNvPr id="78" name="TextBox 77">
                <a:extLst>
                  <a:ext uri="{FF2B5EF4-FFF2-40B4-BE49-F238E27FC236}">
                    <a16:creationId xmlns:a16="http://schemas.microsoft.com/office/drawing/2014/main" id="{00000000-0008-0000-0900-00004E000000}"/>
                  </a:ext>
                </a:extLst>
              </xdr:cNvPr>
              <xdr:cNvSpPr txBox="1"/>
            </xdr:nvSpPr>
            <xdr:spPr>
              <a:xfrm>
                <a:off x="17169552" y="2310036"/>
                <a:ext cx="1734166" cy="455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6E3BD24-71AA-4459-991D-12548F02CD95}" type="TxLink">
                  <a:rPr lang="en-US" sz="1400" b="1" i="0" u="none" strike="noStrike">
                    <a:solidFill>
                      <a:srgbClr val="BA36AA"/>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733.2</a:t>
                </a:fld>
                <a:endParaRPr lang="en-US" sz="1400" b="1" i="0" u="none" strike="noStrike">
                  <a:solidFill>
                    <a:srgbClr val="BA36AA"/>
                  </a:solidFill>
                  <a:effectLst/>
                  <a:latin typeface="Arial"/>
                  <a:ea typeface="+mn-ea"/>
                  <a:cs typeface="Arial"/>
                </a:endParaRPr>
              </a:p>
            </xdr:txBody>
          </xdr:sp>
          <xdr:sp macro="" textlink="$H$6">
            <xdr:nvSpPr>
              <xdr:cNvPr id="75" name="TextBox 74">
                <a:extLst>
                  <a:ext uri="{FF2B5EF4-FFF2-40B4-BE49-F238E27FC236}">
                    <a16:creationId xmlns:a16="http://schemas.microsoft.com/office/drawing/2014/main" id="{00000000-0008-0000-0900-00004B000000}"/>
                  </a:ext>
                </a:extLst>
              </xdr:cNvPr>
              <xdr:cNvSpPr txBox="1"/>
            </xdr:nvSpPr>
            <xdr:spPr>
              <a:xfrm>
                <a:off x="22136845" y="1028845"/>
                <a:ext cx="1734164" cy="455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B7157CC-79F2-42E9-A52A-305B237180FE}" type="TxLink">
                  <a:rPr lang="en-US" sz="1400" b="1" i="0" u="none" strike="noStrike">
                    <a:solidFill>
                      <a:srgbClr val="FF000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337.0</a:t>
                </a:fld>
                <a:endParaRPr lang="en-US" sz="1400" b="1" i="0" u="none" strike="noStrike">
                  <a:solidFill>
                    <a:srgbClr val="FF0000"/>
                  </a:solidFill>
                  <a:effectLst/>
                  <a:latin typeface="Arial"/>
                  <a:ea typeface="+mn-ea"/>
                  <a:cs typeface="Arial"/>
                </a:endParaRPr>
              </a:p>
            </xdr:txBody>
          </xdr:sp>
        </xdr:grpSp>
        <xdr:sp macro="" textlink="$G$3">
          <xdr:nvSpPr>
            <xdr:cNvPr id="68" name="TextBox 67">
              <a:extLst>
                <a:ext uri="{FF2B5EF4-FFF2-40B4-BE49-F238E27FC236}">
                  <a16:creationId xmlns:a16="http://schemas.microsoft.com/office/drawing/2014/main" id="{00000000-0008-0000-0900-000044000000}"/>
                </a:ext>
              </a:extLst>
            </xdr:cNvPr>
            <xdr:cNvSpPr txBox="1"/>
          </xdr:nvSpPr>
          <xdr:spPr>
            <a:xfrm>
              <a:off x="24028692" y="613880"/>
              <a:ext cx="786402" cy="346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3E6131C-3FA7-464B-ACFB-83E484B83BB7}" type="TxLink">
                <a:rPr lang="en-US" sz="1400" b="1" i="0" u="none" strike="noStrike">
                  <a:solidFill>
                    <a:srgbClr val="ED7D31"/>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1684.3</a:t>
              </a:fld>
              <a:endParaRPr lang="en-CA" sz="1400" b="1">
                <a:solidFill>
                  <a:srgbClr val="ED7D31"/>
                </a:solidFill>
                <a:latin typeface="Arial" panose="020B0604020202020204" pitchFamily="34" charset="0"/>
                <a:cs typeface="Arial" panose="020B0604020202020204" pitchFamily="34" charset="0"/>
              </a:endParaRPr>
            </a:p>
          </xdr:txBody>
        </xdr:sp>
        <xdr:grpSp>
          <xdr:nvGrpSpPr>
            <xdr:cNvPr id="6" name="Group 5">
              <a:extLst>
                <a:ext uri="{FF2B5EF4-FFF2-40B4-BE49-F238E27FC236}">
                  <a16:creationId xmlns:a16="http://schemas.microsoft.com/office/drawing/2014/main" id="{00000000-0008-0000-0900-000006000000}"/>
                </a:ext>
              </a:extLst>
            </xdr:cNvPr>
            <xdr:cNvGrpSpPr>
              <a:grpSpLocks noChangeAspect="1"/>
            </xdr:cNvGrpSpPr>
          </xdr:nvGrpSpPr>
          <xdr:grpSpPr>
            <a:xfrm>
              <a:off x="21597362" y="4874494"/>
              <a:ext cx="2527196" cy="1342133"/>
              <a:chOff x="25264910" y="8356174"/>
              <a:chExt cx="3142359" cy="1672293"/>
            </a:xfrm>
          </xdr:grpSpPr>
          <xdr:sp macro="" textlink="$I$9">
            <xdr:nvSpPr>
              <xdr:cNvPr id="61" name="TextBox 60">
                <a:extLst>
                  <a:ext uri="{FF2B5EF4-FFF2-40B4-BE49-F238E27FC236}">
                    <a16:creationId xmlns:a16="http://schemas.microsoft.com/office/drawing/2014/main" id="{00000000-0008-0000-0900-00003D000000}"/>
                  </a:ext>
                </a:extLst>
              </xdr:cNvPr>
              <xdr:cNvSpPr txBox="1"/>
            </xdr:nvSpPr>
            <xdr:spPr>
              <a:xfrm>
                <a:off x="25264910" y="8356174"/>
                <a:ext cx="1454038" cy="27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446ECB0E-0ED9-48ED-A78D-A12B717FC2F3}" type="TxLink">
                  <a:rPr lang="en-US" sz="1400" b="1" i="0" u="none" strike="noStrike">
                    <a:solidFill>
                      <a:srgbClr val="005426"/>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184.6</a:t>
                </a:fld>
                <a:endParaRPr lang="en-CA" sz="1400" b="1">
                  <a:solidFill>
                    <a:srgbClr val="005426"/>
                  </a:solidFill>
                  <a:latin typeface="Arial" panose="020B0604020202020204" pitchFamily="34" charset="0"/>
                  <a:cs typeface="Arial" panose="020B0604020202020204" pitchFamily="34" charset="0"/>
                </a:endParaRPr>
              </a:p>
            </xdr:txBody>
          </xdr:sp>
          <xdr:sp macro="" textlink="$H$9">
            <xdr:nvSpPr>
              <xdr:cNvPr id="62" name="TextBox 61">
                <a:extLst>
                  <a:ext uri="{FF2B5EF4-FFF2-40B4-BE49-F238E27FC236}">
                    <a16:creationId xmlns:a16="http://schemas.microsoft.com/office/drawing/2014/main" id="{00000000-0008-0000-0900-00003E000000}"/>
                  </a:ext>
                </a:extLst>
              </xdr:cNvPr>
              <xdr:cNvSpPr txBox="1"/>
            </xdr:nvSpPr>
            <xdr:spPr>
              <a:xfrm>
                <a:off x="25624882" y="9626620"/>
                <a:ext cx="1454038" cy="401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E3488EF-B9EE-471D-9A12-700579BB3CE2}" type="TxLink">
                  <a:rPr lang="en-US" sz="1400" b="1" i="0" u="none" strike="noStrike">
                    <a:solidFill>
                      <a:srgbClr val="BA36AA"/>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85.3</a:t>
                </a:fld>
                <a:endParaRPr lang="en-CA" sz="1400" b="1">
                  <a:solidFill>
                    <a:srgbClr val="BA36AA"/>
                  </a:solidFill>
                  <a:latin typeface="Arial" panose="020B0604020202020204" pitchFamily="34" charset="0"/>
                  <a:cs typeface="Arial" panose="020B0604020202020204" pitchFamily="34" charset="0"/>
                </a:endParaRPr>
              </a:p>
            </xdr:txBody>
          </xdr:sp>
          <xdr:sp macro="" textlink="$J$9">
            <xdr:nvSpPr>
              <xdr:cNvPr id="63" name="TextBox 62">
                <a:extLst>
                  <a:ext uri="{FF2B5EF4-FFF2-40B4-BE49-F238E27FC236}">
                    <a16:creationId xmlns:a16="http://schemas.microsoft.com/office/drawing/2014/main" id="{00000000-0008-0000-0900-00003F000000}"/>
                  </a:ext>
                </a:extLst>
              </xdr:cNvPr>
              <xdr:cNvSpPr txBox="1"/>
            </xdr:nvSpPr>
            <xdr:spPr>
              <a:xfrm>
                <a:off x="26953230" y="9015474"/>
                <a:ext cx="1454039" cy="27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69635119-0C04-40DD-8958-87A5BF16DFC9}" type="TxLink">
                  <a:rPr lang="en-US" sz="1400" b="1" i="0" u="none" strike="noStrike">
                    <a:solidFill>
                      <a:srgbClr val="00206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111.1</a:t>
                </a:fld>
                <a:endParaRPr lang="en-CA" sz="1400" b="1" i="0">
                  <a:solidFill>
                    <a:srgbClr val="002060"/>
                  </a:solidFill>
                  <a:latin typeface="Arial" panose="020B0604020202020204" pitchFamily="34" charset="0"/>
                  <a:cs typeface="Arial" panose="020B0604020202020204" pitchFamily="34" charset="0"/>
                </a:endParaRPr>
              </a:p>
            </xdr:txBody>
          </xdr:sp>
        </xdr:grpSp>
        <xdr:grpSp>
          <xdr:nvGrpSpPr>
            <xdr:cNvPr id="7" name="Group 6">
              <a:extLst>
                <a:ext uri="{FF2B5EF4-FFF2-40B4-BE49-F238E27FC236}">
                  <a16:creationId xmlns:a16="http://schemas.microsoft.com/office/drawing/2014/main" id="{00000000-0008-0000-0900-000007000000}"/>
                </a:ext>
              </a:extLst>
            </xdr:cNvPr>
            <xdr:cNvGrpSpPr>
              <a:grpSpLocks noChangeAspect="1"/>
            </xdr:cNvGrpSpPr>
          </xdr:nvGrpSpPr>
          <xdr:grpSpPr>
            <a:xfrm>
              <a:off x="14490312" y="344648"/>
              <a:ext cx="3673310" cy="2757094"/>
              <a:chOff x="12395378" y="402558"/>
              <a:chExt cx="6614966" cy="5132668"/>
            </a:xfrm>
          </xdr:grpSpPr>
          <xdr:grpSp>
            <xdr:nvGrpSpPr>
              <xdr:cNvPr id="17" name="Group 16">
                <a:extLst>
                  <a:ext uri="{FF2B5EF4-FFF2-40B4-BE49-F238E27FC236}">
                    <a16:creationId xmlns:a16="http://schemas.microsoft.com/office/drawing/2014/main" id="{00000000-0008-0000-0900-000011000000}"/>
                  </a:ext>
                </a:extLst>
              </xdr:cNvPr>
              <xdr:cNvGrpSpPr/>
            </xdr:nvGrpSpPr>
            <xdr:grpSpPr>
              <a:xfrm>
                <a:off x="12395378" y="402558"/>
                <a:ext cx="6614966" cy="5132668"/>
                <a:chOff x="12395378" y="402558"/>
                <a:chExt cx="6614966" cy="5132668"/>
              </a:xfrm>
            </xdr:grpSpPr>
            <xdr:grpSp>
              <xdr:nvGrpSpPr>
                <xdr:cNvPr id="19" name="Group 18">
                  <a:extLst>
                    <a:ext uri="{FF2B5EF4-FFF2-40B4-BE49-F238E27FC236}">
                      <a16:creationId xmlns:a16="http://schemas.microsoft.com/office/drawing/2014/main" id="{00000000-0008-0000-0900-000013000000}"/>
                    </a:ext>
                  </a:extLst>
                </xdr:cNvPr>
                <xdr:cNvGrpSpPr/>
              </xdr:nvGrpSpPr>
              <xdr:grpSpPr>
                <a:xfrm>
                  <a:off x="12395378" y="402558"/>
                  <a:ext cx="6614966" cy="5132668"/>
                  <a:chOff x="12395378" y="402558"/>
                  <a:chExt cx="6614966" cy="5132668"/>
                </a:xfrm>
              </xdr:grpSpPr>
              <xdr:sp macro="" textlink="$I$6">
                <xdr:nvSpPr>
                  <xdr:cNvPr id="53" name="TextBox 52">
                    <a:extLst>
                      <a:ext uri="{FF2B5EF4-FFF2-40B4-BE49-F238E27FC236}">
                        <a16:creationId xmlns:a16="http://schemas.microsoft.com/office/drawing/2014/main" id="{00000000-0008-0000-0900-000035000000}"/>
                      </a:ext>
                    </a:extLst>
                  </xdr:cNvPr>
                  <xdr:cNvSpPr txBox="1"/>
                </xdr:nvSpPr>
                <xdr:spPr>
                  <a:xfrm>
                    <a:off x="17555226" y="4969433"/>
                    <a:ext cx="1455118" cy="565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D386BF94-B723-4ED1-AD48-D908512904D3}" type="TxLink">
                      <a:rPr lang="en-US" sz="1400" b="1" i="0" u="none" strike="noStrike">
                        <a:solidFill>
                          <a:srgbClr val="7030A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459.4</a:t>
                    </a:fld>
                    <a:endParaRPr lang="en-CA" sz="1400" b="1">
                      <a:solidFill>
                        <a:srgbClr val="7030A0"/>
                      </a:solidFill>
                      <a:latin typeface="Arial" panose="020B0604020202020204" pitchFamily="34" charset="0"/>
                      <a:cs typeface="Arial" panose="020B0604020202020204" pitchFamily="34" charset="0"/>
                    </a:endParaRPr>
                  </a:p>
                </xdr:txBody>
              </xdr:sp>
              <xdr:sp macro="" textlink="$J$6">
                <xdr:nvSpPr>
                  <xdr:cNvPr id="49" name="TextBox 48">
                    <a:extLst>
                      <a:ext uri="{FF2B5EF4-FFF2-40B4-BE49-F238E27FC236}">
                        <a16:creationId xmlns:a16="http://schemas.microsoft.com/office/drawing/2014/main" id="{00000000-0008-0000-0900-000031000000}"/>
                      </a:ext>
                    </a:extLst>
                  </xdr:cNvPr>
                  <xdr:cNvSpPr txBox="1"/>
                </xdr:nvSpPr>
                <xdr:spPr>
                  <a:xfrm>
                    <a:off x="13121929" y="4049237"/>
                    <a:ext cx="1350845" cy="508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82AD209-C7E6-4105-AAA6-D9FCE5668B01}" type="TxLink">
                      <a:rPr lang="en-US" sz="1400" b="1" i="0" u="none" strike="noStrike">
                        <a:solidFill>
                          <a:srgbClr val="00206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885.1</a:t>
                    </a:fld>
                    <a:endParaRPr lang="en-CA" sz="1400" b="1">
                      <a:solidFill>
                        <a:srgbClr val="002060"/>
                      </a:solidFill>
                      <a:latin typeface="Arial" panose="020B0604020202020204" pitchFamily="34" charset="0"/>
                      <a:cs typeface="Arial" panose="020B0604020202020204" pitchFamily="34" charset="0"/>
                    </a:endParaRPr>
                  </a:p>
                </xdr:txBody>
              </xdr:sp>
              <xdr:sp macro="" textlink="$O$9">
                <xdr:nvSpPr>
                  <xdr:cNvPr id="45" name="TextBox 44">
                    <a:extLst>
                      <a:ext uri="{FF2B5EF4-FFF2-40B4-BE49-F238E27FC236}">
                        <a16:creationId xmlns:a16="http://schemas.microsoft.com/office/drawing/2014/main" id="{00000000-0008-0000-0900-00002D000000}"/>
                      </a:ext>
                    </a:extLst>
                  </xdr:cNvPr>
                  <xdr:cNvSpPr txBox="1"/>
                </xdr:nvSpPr>
                <xdr:spPr>
                  <a:xfrm>
                    <a:off x="12758556" y="2996426"/>
                    <a:ext cx="1454128" cy="32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4538169-C3EA-40D4-8866-DDA9D91DE6AC}" type="TxLink">
                      <a:rPr lang="en-US" sz="1400" b="1" i="0" u="none" strike="noStrike">
                        <a:solidFill>
                          <a:srgbClr val="00B0F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00B0F0"/>
                      </a:solidFill>
                      <a:latin typeface="Arial" panose="020B0604020202020204" pitchFamily="34" charset="0"/>
                      <a:cs typeface="Arial" panose="020B0604020202020204" pitchFamily="34" charset="0"/>
                    </a:endParaRPr>
                  </a:p>
                </xdr:txBody>
              </xdr:sp>
              <xdr:grpSp>
                <xdr:nvGrpSpPr>
                  <xdr:cNvPr id="28" name="Group 27">
                    <a:extLst>
                      <a:ext uri="{FF2B5EF4-FFF2-40B4-BE49-F238E27FC236}">
                        <a16:creationId xmlns:a16="http://schemas.microsoft.com/office/drawing/2014/main" id="{00000000-0008-0000-0900-00001C000000}"/>
                      </a:ext>
                    </a:extLst>
                  </xdr:cNvPr>
                  <xdr:cNvGrpSpPr/>
                </xdr:nvGrpSpPr>
                <xdr:grpSpPr>
                  <a:xfrm>
                    <a:off x="12395378" y="738548"/>
                    <a:ext cx="2213232" cy="1520507"/>
                    <a:chOff x="12395378" y="738548"/>
                    <a:chExt cx="2213232" cy="1520507"/>
                  </a:xfrm>
                </xdr:grpSpPr>
                <xdr:sp macro="" textlink="$N$9">
                  <xdr:nvSpPr>
                    <xdr:cNvPr id="41" name="TextBox 40">
                      <a:extLst>
                        <a:ext uri="{FF2B5EF4-FFF2-40B4-BE49-F238E27FC236}">
                          <a16:creationId xmlns:a16="http://schemas.microsoft.com/office/drawing/2014/main" id="{00000000-0008-0000-0900-000029000000}"/>
                        </a:ext>
                      </a:extLst>
                    </xdr:cNvPr>
                    <xdr:cNvSpPr txBox="1"/>
                  </xdr:nvSpPr>
                  <xdr:spPr>
                    <a:xfrm>
                      <a:off x="12395378" y="738548"/>
                      <a:ext cx="1453345" cy="326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a:cs typeface="Arial"/>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endParaRPr>
                    </a:p>
                  </xdr:txBody>
                </xdr:sp>
                <xdr:sp macro="" textlink="$L$6">
                  <xdr:nvSpPr>
                    <xdr:cNvPr id="37" name="TextBox 36">
                      <a:extLst>
                        <a:ext uri="{FF2B5EF4-FFF2-40B4-BE49-F238E27FC236}">
                          <a16:creationId xmlns:a16="http://schemas.microsoft.com/office/drawing/2014/main" id="{00000000-0008-0000-0900-000025000000}"/>
                        </a:ext>
                      </a:extLst>
                    </xdr:cNvPr>
                    <xdr:cNvSpPr txBox="1"/>
                  </xdr:nvSpPr>
                  <xdr:spPr>
                    <a:xfrm>
                      <a:off x="13154573" y="1539857"/>
                      <a:ext cx="1454037" cy="719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6C470DDD-513E-4E49-B015-2E1DEFD3693F}" type="TxLink">
                        <a:rPr lang="en-US" sz="1400" b="1" i="0" u="none" strike="noStrike">
                          <a:solidFill>
                            <a:srgbClr val="BA36AA"/>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1366.1</a:t>
                      </a:fld>
                      <a:endParaRPr lang="en-CA" sz="1400" b="1">
                        <a:solidFill>
                          <a:srgbClr val="BA36AA"/>
                        </a:solidFill>
                        <a:latin typeface="Arial" panose="020B0604020202020204" pitchFamily="34" charset="0"/>
                        <a:cs typeface="Arial" panose="020B0604020202020204" pitchFamily="34" charset="0"/>
                      </a:endParaRPr>
                    </a:p>
                  </xdr:txBody>
                </xdr:sp>
              </xdr:grpSp>
              <xdr:grpSp>
                <xdr:nvGrpSpPr>
                  <xdr:cNvPr id="29" name="Group 28">
                    <a:extLst>
                      <a:ext uri="{FF2B5EF4-FFF2-40B4-BE49-F238E27FC236}">
                        <a16:creationId xmlns:a16="http://schemas.microsoft.com/office/drawing/2014/main" id="{00000000-0008-0000-0900-00001D000000}"/>
                      </a:ext>
                    </a:extLst>
                  </xdr:cNvPr>
                  <xdr:cNvGrpSpPr/>
                </xdr:nvGrpSpPr>
                <xdr:grpSpPr>
                  <a:xfrm>
                    <a:off x="12572022" y="402558"/>
                    <a:ext cx="6112251" cy="619752"/>
                    <a:chOff x="12572022" y="402558"/>
                    <a:chExt cx="6112251" cy="619752"/>
                  </a:xfrm>
                </xdr:grpSpPr>
                <xdr:sp macro="" textlink="$N$9">
                  <xdr:nvSpPr>
                    <xdr:cNvPr id="35" name="TextBox 34">
                      <a:extLst>
                        <a:ext uri="{FF2B5EF4-FFF2-40B4-BE49-F238E27FC236}">
                          <a16:creationId xmlns:a16="http://schemas.microsoft.com/office/drawing/2014/main" id="{00000000-0008-0000-0900-000023000000}"/>
                        </a:ext>
                      </a:extLst>
                    </xdr:cNvPr>
                    <xdr:cNvSpPr txBox="1"/>
                  </xdr:nvSpPr>
                  <xdr:spPr>
                    <a:xfrm>
                      <a:off x="12572022" y="671006"/>
                      <a:ext cx="1453346" cy="333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a:cs typeface="Arial"/>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endParaRPr>
                    </a:p>
                  </xdr:txBody>
                </xdr:sp>
                <xdr:sp macro="" textlink="$E$9">
                  <xdr:nvSpPr>
                    <xdr:cNvPr id="31" name="TextBox 30">
                      <a:extLst>
                        <a:ext uri="{FF2B5EF4-FFF2-40B4-BE49-F238E27FC236}">
                          <a16:creationId xmlns:a16="http://schemas.microsoft.com/office/drawing/2014/main" id="{00000000-0008-0000-0900-00001F000000}"/>
                        </a:ext>
                      </a:extLst>
                    </xdr:cNvPr>
                    <xdr:cNvSpPr txBox="1"/>
                  </xdr:nvSpPr>
                  <xdr:spPr>
                    <a:xfrm>
                      <a:off x="16773562" y="402558"/>
                      <a:ext cx="1910711" cy="619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199A733A-C9D9-4B1E-9967-F5C29E0BF252}" type="TxLink">
                        <a:rPr lang="en-US" sz="1400" b="1" i="0" u="none" strike="noStrike">
                          <a:solidFill>
                            <a:srgbClr val="ED7D31"/>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1539.3</a:t>
                      </a:fld>
                      <a:endParaRPr lang="en-CA" sz="1400" b="1">
                        <a:solidFill>
                          <a:srgbClr val="ED7D31"/>
                        </a:solidFill>
                        <a:latin typeface="Arial" panose="020B0604020202020204" pitchFamily="34" charset="0"/>
                        <a:cs typeface="Arial" panose="020B0604020202020204" pitchFamily="34" charset="0"/>
                      </a:endParaRPr>
                    </a:p>
                  </xdr:txBody>
                </xdr:sp>
              </xdr:grpSp>
            </xdr:grpSp>
            <xdr:sp macro="" textlink="$G$9">
              <xdr:nvSpPr>
                <xdr:cNvPr id="23" name="TextBox 22">
                  <a:extLst>
                    <a:ext uri="{FF2B5EF4-FFF2-40B4-BE49-F238E27FC236}">
                      <a16:creationId xmlns:a16="http://schemas.microsoft.com/office/drawing/2014/main" id="{00000000-0008-0000-0900-000017000000}"/>
                    </a:ext>
                  </a:extLst>
                </xdr:cNvPr>
                <xdr:cNvSpPr txBox="1"/>
              </xdr:nvSpPr>
              <xdr:spPr>
                <a:xfrm>
                  <a:off x="17448585" y="1886279"/>
                  <a:ext cx="1454038" cy="398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B097EFB-C333-4DEE-8BD1-78D76B249042}" type="TxLink">
                    <a:rPr lang="en-US" sz="1400" b="1" i="0" u="none" strike="noStrike">
                      <a:solidFill>
                        <a:srgbClr val="86988D"/>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1272.4</a:t>
                  </a:fld>
                  <a:endParaRPr lang="en-CA" sz="1400" b="1">
                    <a:solidFill>
                      <a:srgbClr val="86988D"/>
                    </a:solidFill>
                    <a:latin typeface="Arial" panose="020B0604020202020204" pitchFamily="34" charset="0"/>
                    <a:cs typeface="Arial" panose="020B0604020202020204" pitchFamily="34" charset="0"/>
                  </a:endParaRPr>
                </a:p>
              </xdr:txBody>
            </xdr:sp>
          </xdr:grpSp>
          <xdr:sp macro="" textlink="$F$9">
            <xdr:nvSpPr>
              <xdr:cNvPr id="18" name="TextBox 17">
                <a:extLst>
                  <a:ext uri="{FF2B5EF4-FFF2-40B4-BE49-F238E27FC236}">
                    <a16:creationId xmlns:a16="http://schemas.microsoft.com/office/drawing/2014/main" id="{00000000-0008-0000-0900-000012000000}"/>
                  </a:ext>
                </a:extLst>
              </xdr:cNvPr>
              <xdr:cNvSpPr txBox="1"/>
            </xdr:nvSpPr>
            <xdr:spPr>
              <a:xfrm>
                <a:off x="12917255" y="2782539"/>
                <a:ext cx="1617384" cy="515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36D02F63-6A92-45C2-B660-CABE4A8F05ED}" type="TxLink">
                  <a:rPr lang="en-US" sz="1400" b="1" i="0" u="none" strike="noStrike">
                    <a:solidFill>
                      <a:srgbClr val="0070C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1020.6</a:t>
                </a:fld>
                <a:endParaRPr lang="en-CA" sz="1400" b="1">
                  <a:solidFill>
                    <a:srgbClr val="0070C0"/>
                  </a:solidFill>
                  <a:latin typeface="Arial" panose="020B0604020202020204" pitchFamily="34" charset="0"/>
                  <a:cs typeface="Arial" panose="020B0604020202020204" pitchFamily="34" charset="0"/>
                </a:endParaRPr>
              </a:p>
            </xdr:txBody>
          </xdr:sp>
        </xdr:grpSp>
        <xdr:sp macro="" textlink="$M$3">
          <xdr:nvSpPr>
            <xdr:cNvPr id="8" name="TextBox 7">
              <a:extLst>
                <a:ext uri="{FF2B5EF4-FFF2-40B4-BE49-F238E27FC236}">
                  <a16:creationId xmlns:a16="http://schemas.microsoft.com/office/drawing/2014/main" id="{00000000-0008-0000-0900-000008000000}"/>
                </a:ext>
              </a:extLst>
            </xdr:cNvPr>
            <xdr:cNvSpPr txBox="1"/>
          </xdr:nvSpPr>
          <xdr:spPr>
            <a:xfrm>
              <a:off x="18430498" y="6320746"/>
              <a:ext cx="1097228" cy="413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77BEA583-FDF0-4609-8027-C858C9A0B1D6}" type="TxLink">
                <a:rPr lang="en-US" sz="1400" b="1" i="0" u="none" strike="noStrike">
                  <a:solidFill>
                    <a:srgbClr val="7030A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517.5</a:t>
              </a:fld>
              <a:endParaRPr lang="en-CA" sz="1400" b="1">
                <a:solidFill>
                  <a:srgbClr val="7030A0"/>
                </a:solidFill>
                <a:latin typeface="Arial" panose="020B0604020202020204" pitchFamily="34" charset="0"/>
                <a:cs typeface="Arial" panose="020B0604020202020204" pitchFamily="34" charset="0"/>
              </a:endParaRPr>
            </a:p>
          </xdr:txBody>
        </xdr:sp>
        <xdr:sp macro="" textlink="$K$6">
          <xdr:nvSpPr>
            <xdr:cNvPr id="9" name="TextBox 8">
              <a:extLst>
                <a:ext uri="{FF2B5EF4-FFF2-40B4-BE49-F238E27FC236}">
                  <a16:creationId xmlns:a16="http://schemas.microsoft.com/office/drawing/2014/main" id="{00000000-0008-0000-0900-000009000000}"/>
                </a:ext>
              </a:extLst>
            </xdr:cNvPr>
            <xdr:cNvSpPr txBox="1"/>
          </xdr:nvSpPr>
          <xdr:spPr>
            <a:xfrm>
              <a:off x="20297659" y="1930135"/>
              <a:ext cx="820114" cy="265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72354FF-894D-42CD-BD6F-8B8B49109CB3}" type="TxLink">
                <a:rPr lang="en-US" sz="1400" b="1" i="0" u="none" strike="noStrike">
                  <a:solidFill>
                    <a:srgbClr val="00B05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989.6</a:t>
              </a:fld>
              <a:endParaRPr lang="en-US" sz="1400" b="1" i="0" u="none" strike="noStrike">
                <a:solidFill>
                  <a:srgbClr val="00B050"/>
                </a:solidFill>
                <a:effectLst/>
                <a:latin typeface="Arial"/>
                <a:ea typeface="+mn-ea"/>
                <a:cs typeface="Arial"/>
              </a:endParaRPr>
            </a:p>
          </xdr:txBody>
        </xdr:sp>
        <xdr:sp macro="" textlink="$N$3">
          <xdr:nvSpPr>
            <xdr:cNvPr id="16" name="TextBox 15">
              <a:extLst>
                <a:ext uri="{FF2B5EF4-FFF2-40B4-BE49-F238E27FC236}">
                  <a16:creationId xmlns:a16="http://schemas.microsoft.com/office/drawing/2014/main" id="{00000000-0008-0000-0900-000010000000}"/>
                </a:ext>
              </a:extLst>
            </xdr:cNvPr>
            <xdr:cNvSpPr txBox="1"/>
          </xdr:nvSpPr>
          <xdr:spPr>
            <a:xfrm>
              <a:off x="24149307" y="1447469"/>
              <a:ext cx="710070" cy="248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DD6A2C5D-2FEB-46F7-B6A0-19578AF32B06}" type="TxLink">
                <a:rPr lang="en-US" sz="1400" b="1" i="0" u="none" strike="noStrike">
                  <a:solidFill>
                    <a:srgbClr val="BA36AA"/>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1018.5</a:t>
              </a:fld>
              <a:endParaRPr lang="en-CA" sz="1400" b="1">
                <a:solidFill>
                  <a:srgbClr val="BA36AA"/>
                </a:solidFill>
                <a:latin typeface="Arial" panose="020B0604020202020204" pitchFamily="34" charset="0"/>
                <a:cs typeface="Arial" panose="020B0604020202020204" pitchFamily="34" charset="0"/>
              </a:endParaRPr>
            </a:p>
          </xdr:txBody>
        </xdr:sp>
        <xdr:sp macro="" textlink="$O$3">
          <xdr:nvSpPr>
            <xdr:cNvPr id="13" name="TextBox 12">
              <a:extLst>
                <a:ext uri="{FF2B5EF4-FFF2-40B4-BE49-F238E27FC236}">
                  <a16:creationId xmlns:a16="http://schemas.microsoft.com/office/drawing/2014/main" id="{00000000-0008-0000-0900-00000D000000}"/>
                </a:ext>
              </a:extLst>
            </xdr:cNvPr>
            <xdr:cNvSpPr txBox="1"/>
          </xdr:nvSpPr>
          <xdr:spPr>
            <a:xfrm>
              <a:off x="24352294" y="2019140"/>
              <a:ext cx="1169389" cy="217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ED7A701-EB1D-4E8D-B82E-45CF461784C3}" type="TxLink">
                <a:rPr lang="en-US" sz="1400" b="1" i="0" u="none" strike="noStrike">
                  <a:solidFill>
                    <a:srgbClr val="00B050"/>
                  </a:solidFill>
                  <a:effectLst/>
                  <a:latin typeface="Arial"/>
                  <a:ea typeface="+mn-ea"/>
                  <a:cs typeface="Arial"/>
                </a:rPr>
                <a:pPr marL="0" marR="0" lvl="0" indent="0" algn="ctr" defTabSz="914400" eaLnBrk="1" fontAlgn="auto" latinLnBrk="0" hangingPunct="1">
                  <a:lnSpc>
                    <a:spcPct val="100000"/>
                  </a:lnSpc>
                  <a:spcBef>
                    <a:spcPts val="0"/>
                  </a:spcBef>
                  <a:spcAft>
                    <a:spcPts val="0"/>
                  </a:spcAft>
                  <a:buClrTx/>
                  <a:buSzTx/>
                  <a:buFontTx/>
                  <a:buNone/>
                  <a:tabLst/>
                  <a:defRPr/>
                </a:pPr>
                <a:t>594.2</a:t>
              </a:fld>
              <a:endParaRPr lang="en-CA" sz="1400" b="1">
                <a:solidFill>
                  <a:srgbClr val="00B050"/>
                </a:solidFill>
                <a:latin typeface="Arial" panose="020B0604020202020204" pitchFamily="34" charset="0"/>
                <a:cs typeface="Arial" panose="020B0604020202020204" pitchFamily="34" charset="0"/>
              </a:endParaRPr>
            </a:p>
          </xdr:txBody>
        </xdr:sp>
      </xdr:grpSp>
      <xdr:grpSp>
        <xdr:nvGrpSpPr>
          <xdr:cNvPr id="291" name="Group 290">
            <a:extLst>
              <a:ext uri="{FF2B5EF4-FFF2-40B4-BE49-F238E27FC236}">
                <a16:creationId xmlns:a16="http://schemas.microsoft.com/office/drawing/2014/main" id="{00000000-0008-0000-0900-000023010000}"/>
              </a:ext>
            </a:extLst>
          </xdr:cNvPr>
          <xdr:cNvGrpSpPr/>
        </xdr:nvGrpSpPr>
        <xdr:grpSpPr>
          <a:xfrm>
            <a:off x="2743200" y="892288"/>
            <a:ext cx="1028694" cy="1197749"/>
            <a:chOff x="848786" y="1026235"/>
            <a:chExt cx="1835904" cy="2533943"/>
          </a:xfrm>
        </xdr:grpSpPr>
        <xdr:sp macro="" textlink="">
          <xdr:nvSpPr>
            <xdr:cNvPr id="309" name="TextBox 72">
              <a:extLst>
                <a:ext uri="{FF2B5EF4-FFF2-40B4-BE49-F238E27FC236}">
                  <a16:creationId xmlns:a16="http://schemas.microsoft.com/office/drawing/2014/main" id="{00000000-0008-0000-0900-000035010000}"/>
                </a:ext>
              </a:extLst>
            </xdr:cNvPr>
            <xdr:cNvSpPr txBox="1"/>
          </xdr:nvSpPr>
          <xdr:spPr>
            <a:xfrm>
              <a:off x="1215120" y="3231511"/>
              <a:ext cx="1469570" cy="32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a:ea typeface="+mn-ea"/>
                  <a:cs typeface="Arial"/>
                </a:rPr>
                <a:t> </a:t>
              </a:r>
              <a:endParaRPr lang="en-CA" sz="1400" b="1">
                <a:solidFill>
                  <a:srgbClr val="00B0F0"/>
                </a:solidFill>
                <a:latin typeface="Arial" panose="020B0604020202020204" pitchFamily="34" charset="0"/>
                <a:cs typeface="Arial" panose="020B0604020202020204" pitchFamily="34" charset="0"/>
              </a:endParaRPr>
            </a:p>
          </xdr:txBody>
        </xdr:sp>
        <xdr:sp macro="" textlink="">
          <xdr:nvSpPr>
            <xdr:cNvPr id="305" name="TextBox 68">
              <a:extLst>
                <a:ext uri="{FF2B5EF4-FFF2-40B4-BE49-F238E27FC236}">
                  <a16:creationId xmlns:a16="http://schemas.microsoft.com/office/drawing/2014/main" id="{00000000-0008-0000-0900-000031010000}"/>
                </a:ext>
              </a:extLst>
            </xdr:cNvPr>
            <xdr:cNvSpPr txBox="1"/>
          </xdr:nvSpPr>
          <xdr:spPr>
            <a:xfrm>
              <a:off x="848786" y="1093780"/>
              <a:ext cx="1469573" cy="326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a:cs typeface="Arial"/>
                </a:rPr>
                <a:t> </a:t>
              </a:r>
              <a:endParaRPr lang="en-US" sz="1400" b="1">
                <a:solidFill>
                  <a:schemeClr val="accent2"/>
                </a:solidFill>
              </a:endParaRPr>
            </a:p>
          </xdr:txBody>
        </xdr:sp>
        <xdr:sp macro="" textlink="">
          <xdr:nvSpPr>
            <xdr:cNvPr id="303" name="TextBox 62">
              <a:extLst>
                <a:ext uri="{FF2B5EF4-FFF2-40B4-BE49-F238E27FC236}">
                  <a16:creationId xmlns:a16="http://schemas.microsoft.com/office/drawing/2014/main" id="{00000000-0008-0000-0900-00002F010000}"/>
                </a:ext>
              </a:extLst>
            </xdr:cNvPr>
            <xdr:cNvSpPr txBox="1"/>
          </xdr:nvSpPr>
          <xdr:spPr>
            <a:xfrm>
              <a:off x="1027383" y="1026235"/>
              <a:ext cx="1469571" cy="3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a:cs typeface="Arial"/>
                </a:rPr>
                <a:t> </a:t>
              </a:r>
              <a:endParaRPr lang="en-US" sz="1400" b="1">
                <a:solidFill>
                  <a:schemeClr val="accent2"/>
                </a:solidFill>
              </a:endParaRPr>
            </a:p>
          </xdr:txBody>
        </xdr:sp>
      </xdr:grpSp>
    </xdr:grpSp>
    <xdr:clientData/>
  </xdr:twoCellAnchor>
  <xdr:twoCellAnchor>
    <xdr:from>
      <xdr:col>1</xdr:col>
      <xdr:colOff>326572</xdr:colOff>
      <xdr:row>1</xdr:row>
      <xdr:rowOff>762001</xdr:rowOff>
    </xdr:from>
    <xdr:to>
      <xdr:col>2</xdr:col>
      <xdr:colOff>51707</xdr:colOff>
      <xdr:row>3</xdr:row>
      <xdr:rowOff>2722</xdr:rowOff>
    </xdr:to>
    <xdr:sp macro="" textlink="">
      <xdr:nvSpPr>
        <xdr:cNvPr id="499" name="Arrow: Bent-Up 498">
          <a:extLst>
            <a:ext uri="{FF2B5EF4-FFF2-40B4-BE49-F238E27FC236}">
              <a16:creationId xmlns:a16="http://schemas.microsoft.com/office/drawing/2014/main" id="{00000000-0008-0000-0900-0000F3010000}"/>
            </a:ext>
          </a:extLst>
        </xdr:cNvPr>
        <xdr:cNvSpPr/>
      </xdr:nvSpPr>
      <xdr:spPr>
        <a:xfrm rot="5400000">
          <a:off x="1051832" y="907598"/>
          <a:ext cx="342899" cy="568778"/>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32</xdr:col>
      <xdr:colOff>598716</xdr:colOff>
      <xdr:row>18</xdr:row>
      <xdr:rowOff>108858</xdr:rowOff>
    </xdr:from>
    <xdr:to>
      <xdr:col>32</xdr:col>
      <xdr:colOff>598716</xdr:colOff>
      <xdr:row>25</xdr:row>
      <xdr:rowOff>130936</xdr:rowOff>
    </xdr:to>
    <xdr:cxnSp macro="">
      <xdr:nvCxnSpPr>
        <xdr:cNvPr id="154" name="Straight Arrow Connector 153">
          <a:extLst>
            <a:ext uri="{FF2B5EF4-FFF2-40B4-BE49-F238E27FC236}">
              <a16:creationId xmlns:a16="http://schemas.microsoft.com/office/drawing/2014/main" id="{9DFAECE5-6F88-4977-A405-BC557229D2D5}"/>
            </a:ext>
          </a:extLst>
        </xdr:cNvPr>
        <xdr:cNvCxnSpPr>
          <a:cxnSpLocks/>
        </xdr:cNvCxnSpPr>
      </xdr:nvCxnSpPr>
      <xdr:spPr>
        <a:xfrm>
          <a:off x="12981216" y="5578929"/>
          <a:ext cx="0" cy="1355578"/>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599946</xdr:colOff>
      <xdr:row>6</xdr:row>
      <xdr:rowOff>25313</xdr:rowOff>
    </xdr:from>
    <xdr:to>
      <xdr:col>2</xdr:col>
      <xdr:colOff>128147</xdr:colOff>
      <xdr:row>7</xdr:row>
      <xdr:rowOff>24767</xdr:rowOff>
    </xdr:to>
    <xdr:sp macro="" textlink="">
      <xdr:nvSpPr>
        <xdr:cNvPr id="155" name="Arrow: Bent-Up 2">
          <a:extLst>
            <a:ext uri="{FF2B5EF4-FFF2-40B4-BE49-F238E27FC236}">
              <a16:creationId xmlns:a16="http://schemas.microsoft.com/office/drawing/2014/main" id="{646E4CD7-F84C-49D9-9D9D-A45EDDA5D62D}"/>
            </a:ext>
          </a:extLst>
        </xdr:cNvPr>
        <xdr:cNvSpPr/>
      </xdr:nvSpPr>
      <xdr:spPr>
        <a:xfrm rot="5400000" flipV="1">
          <a:off x="1297769" y="2594565"/>
          <a:ext cx="199479" cy="375926"/>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27</xdr:col>
      <xdr:colOff>481856</xdr:colOff>
      <xdr:row>1</xdr:row>
      <xdr:rowOff>87610</xdr:rowOff>
    </xdr:from>
    <xdr:to>
      <xdr:col>31</xdr:col>
      <xdr:colOff>145680</xdr:colOff>
      <xdr:row>11</xdr:row>
      <xdr:rowOff>181616</xdr:rowOff>
    </xdr:to>
    <xdr:pic>
      <xdr:nvPicPr>
        <xdr:cNvPr id="169" name="Picture 168">
          <a:extLst>
            <a:ext uri="{FF2B5EF4-FFF2-40B4-BE49-F238E27FC236}">
              <a16:creationId xmlns:a16="http://schemas.microsoft.com/office/drawing/2014/main" id="{7C452A63-6B89-4B82-A7F4-7F0A62325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6538" y="382019"/>
          <a:ext cx="2088369" cy="3436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566227</xdr:colOff>
      <xdr:row>13</xdr:row>
      <xdr:rowOff>16815</xdr:rowOff>
    </xdr:from>
    <xdr:to>
      <xdr:col>37</xdr:col>
      <xdr:colOff>2356</xdr:colOff>
      <xdr:row>28</xdr:row>
      <xdr:rowOff>141873</xdr:rowOff>
    </xdr:to>
    <xdr:pic>
      <xdr:nvPicPr>
        <xdr:cNvPr id="168" name="Picture 167">
          <a:extLst>
            <a:ext uri="{FF2B5EF4-FFF2-40B4-BE49-F238E27FC236}">
              <a16:creationId xmlns:a16="http://schemas.microsoft.com/office/drawing/2014/main" id="{8F4C1C36-D6EF-48E3-8D5A-F3039536B6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27941" y="4194208"/>
          <a:ext cx="4328515" cy="2982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407908</xdr:colOff>
      <xdr:row>0</xdr:row>
      <xdr:rowOff>54554</xdr:rowOff>
    </xdr:from>
    <xdr:to>
      <xdr:col>37</xdr:col>
      <xdr:colOff>160259</xdr:colOff>
      <xdr:row>12</xdr:row>
      <xdr:rowOff>70585</xdr:rowOff>
    </xdr:to>
    <xdr:pic>
      <xdr:nvPicPr>
        <xdr:cNvPr id="159" name="Picture 158">
          <a:extLst>
            <a:ext uri="{FF2B5EF4-FFF2-40B4-BE49-F238E27FC236}">
              <a16:creationId xmlns:a16="http://schemas.microsoft.com/office/drawing/2014/main" id="{8D7D42E9-07EF-460C-A219-241C5923E1F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09408" y="54554"/>
          <a:ext cx="2176896" cy="3843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78921</xdr:colOff>
      <xdr:row>12</xdr:row>
      <xdr:rowOff>110218</xdr:rowOff>
    </xdr:from>
    <xdr:to>
      <xdr:col>25</xdr:col>
      <xdr:colOff>492187</xdr:colOff>
      <xdr:row>30</xdr:row>
      <xdr:rowOff>54418</xdr:rowOff>
    </xdr:to>
    <xdr:pic>
      <xdr:nvPicPr>
        <xdr:cNvPr id="156" name="Picture 155">
          <a:extLst>
            <a:ext uri="{FF2B5EF4-FFF2-40B4-BE49-F238E27FC236}">
              <a16:creationId xmlns:a16="http://schemas.microsoft.com/office/drawing/2014/main" id="{D11AA239-076D-41D3-A898-6C4F89C5189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4385" y="4097111"/>
          <a:ext cx="2250231" cy="337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582707</xdr:colOff>
      <xdr:row>1</xdr:row>
      <xdr:rowOff>166051</xdr:rowOff>
    </xdr:from>
    <xdr:to>
      <xdr:col>24</xdr:col>
      <xdr:colOff>214289</xdr:colOff>
      <xdr:row>12</xdr:row>
      <xdr:rowOff>52903</xdr:rowOff>
    </xdr:to>
    <xdr:pic>
      <xdr:nvPicPr>
        <xdr:cNvPr id="155" name="Picture 154">
          <a:extLst>
            <a:ext uri="{FF2B5EF4-FFF2-40B4-BE49-F238E27FC236}">
              <a16:creationId xmlns:a16="http://schemas.microsoft.com/office/drawing/2014/main" id="{1A8027DA-3404-417C-A61F-67D06B7F9C3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10571" y="460460"/>
          <a:ext cx="1449991" cy="3419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312964</xdr:colOff>
      <xdr:row>1</xdr:row>
      <xdr:rowOff>691245</xdr:rowOff>
    </xdr:from>
    <xdr:to>
      <xdr:col>2</xdr:col>
      <xdr:colOff>95248</xdr:colOff>
      <xdr:row>2</xdr:row>
      <xdr:rowOff>238126</xdr:rowOff>
    </xdr:to>
    <xdr:sp macro="" textlink="">
      <xdr:nvSpPr>
        <xdr:cNvPr id="154" name="Arrow: Bent-Up 153">
          <a:extLst>
            <a:ext uri="{FF2B5EF4-FFF2-40B4-BE49-F238E27FC236}">
              <a16:creationId xmlns:a16="http://schemas.microsoft.com/office/drawing/2014/main" id="{00000000-0008-0000-0A00-00009A000000}"/>
            </a:ext>
          </a:extLst>
        </xdr:cNvPr>
        <xdr:cNvSpPr/>
      </xdr:nvSpPr>
      <xdr:spPr>
        <a:xfrm rot="5400000">
          <a:off x="1063397" y="852490"/>
          <a:ext cx="349703" cy="625927"/>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187038</xdr:colOff>
      <xdr:row>1</xdr:row>
      <xdr:rowOff>232792</xdr:rowOff>
    </xdr:from>
    <xdr:to>
      <xdr:col>38</xdr:col>
      <xdr:colOff>354071</xdr:colOff>
      <xdr:row>5</xdr:row>
      <xdr:rowOff>244929</xdr:rowOff>
    </xdr:to>
    <xdr:grpSp>
      <xdr:nvGrpSpPr>
        <xdr:cNvPr id="285" name="Group 284">
          <a:extLst>
            <a:ext uri="{FF2B5EF4-FFF2-40B4-BE49-F238E27FC236}">
              <a16:creationId xmlns:a16="http://schemas.microsoft.com/office/drawing/2014/main" id="{00000000-0008-0000-0A00-00001D010000}"/>
            </a:ext>
          </a:extLst>
        </xdr:cNvPr>
        <xdr:cNvGrpSpPr/>
      </xdr:nvGrpSpPr>
      <xdr:grpSpPr>
        <a:xfrm>
          <a:off x="12771244" y="524145"/>
          <a:ext cx="2587503" cy="1513725"/>
          <a:chOff x="12071345" y="497970"/>
          <a:chExt cx="2604923" cy="2407000"/>
        </a:xfrm>
      </xdr:grpSpPr>
      <xdr:grpSp>
        <xdr:nvGrpSpPr>
          <xdr:cNvPr id="284" name="Group 283">
            <a:extLst>
              <a:ext uri="{FF2B5EF4-FFF2-40B4-BE49-F238E27FC236}">
                <a16:creationId xmlns:a16="http://schemas.microsoft.com/office/drawing/2014/main" id="{00000000-0008-0000-0A00-00001C010000}"/>
              </a:ext>
            </a:extLst>
          </xdr:cNvPr>
          <xdr:cNvGrpSpPr/>
        </xdr:nvGrpSpPr>
        <xdr:grpSpPr>
          <a:xfrm>
            <a:off x="12071345" y="497970"/>
            <a:ext cx="2604923" cy="2407000"/>
            <a:chOff x="12071345" y="497970"/>
            <a:chExt cx="2604923" cy="2407000"/>
          </a:xfrm>
        </xdr:grpSpPr>
        <xdr:sp macro="" textlink="">
          <xdr:nvSpPr>
            <xdr:cNvPr id="93" name="TextBox 92">
              <a:extLst>
                <a:ext uri="{FF2B5EF4-FFF2-40B4-BE49-F238E27FC236}">
                  <a16:creationId xmlns:a16="http://schemas.microsoft.com/office/drawing/2014/main" id="{00000000-0008-0000-0A00-00005D000000}"/>
                </a:ext>
              </a:extLst>
            </xdr:cNvPr>
            <xdr:cNvSpPr txBox="1"/>
          </xdr:nvSpPr>
          <xdr:spPr>
            <a:xfrm>
              <a:off x="12071345" y="497970"/>
              <a:ext cx="2571828" cy="722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Seated </a:t>
              </a:r>
              <a:r>
                <a:rPr lang="en-US" sz="1400" b="1" i="0" u="none" strike="noStrike" baseline="0">
                  <a:solidFill>
                    <a:schemeClr val="accent2"/>
                  </a:solidFill>
                  <a:latin typeface="Arial" panose="020B0604020202020204" pitchFamily="34" charset="0"/>
                  <a:cs typeface="Arial" panose="020B0604020202020204" pitchFamily="34" charset="0"/>
                </a:rPr>
                <a:t> </a:t>
              </a:r>
              <a:r>
                <a:rPr lang="en-US" sz="1400" b="1" i="0" u="none" strike="noStrike">
                  <a:solidFill>
                    <a:schemeClr val="accent2"/>
                  </a:solidFill>
                  <a:latin typeface="Arial" panose="020B0604020202020204" pitchFamily="34" charset="0"/>
                  <a:cs typeface="Arial" panose="020B0604020202020204" pitchFamily="34" charset="0"/>
                </a:rPr>
                <a:t>Overhead Reach</a:t>
              </a:r>
            </a:p>
          </xdr:txBody>
        </xdr:sp>
        <xdr:sp macro="" textlink="">
          <xdr:nvSpPr>
            <xdr:cNvPr id="44" name="TextBox 43">
              <a:extLst>
                <a:ext uri="{FF2B5EF4-FFF2-40B4-BE49-F238E27FC236}">
                  <a16:creationId xmlns:a16="http://schemas.microsoft.com/office/drawing/2014/main" id="{00000000-0008-0000-0A00-00002C000000}"/>
                </a:ext>
              </a:extLst>
            </xdr:cNvPr>
            <xdr:cNvSpPr txBox="1"/>
          </xdr:nvSpPr>
          <xdr:spPr>
            <a:xfrm>
              <a:off x="12454159" y="1474768"/>
              <a:ext cx="2222109" cy="47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Seated Shoulder Height</a:t>
              </a:r>
            </a:p>
          </xdr:txBody>
        </xdr:sp>
        <xdr:sp macro="" textlink="">
          <xdr:nvSpPr>
            <xdr:cNvPr id="41" name="TextBox 40">
              <a:extLst>
                <a:ext uri="{FF2B5EF4-FFF2-40B4-BE49-F238E27FC236}">
                  <a16:creationId xmlns:a16="http://schemas.microsoft.com/office/drawing/2014/main" id="{00000000-0008-0000-0A00-000029000000}"/>
                </a:ext>
              </a:extLst>
            </xdr:cNvPr>
            <xdr:cNvSpPr txBox="1"/>
          </xdr:nvSpPr>
          <xdr:spPr>
            <a:xfrm>
              <a:off x="12303436" y="2117485"/>
              <a:ext cx="2331966" cy="464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50"/>
                  </a:solidFill>
                  <a:latin typeface="Arial" panose="020B0604020202020204" pitchFamily="34" charset="0"/>
                  <a:cs typeface="Arial" panose="020B0604020202020204" pitchFamily="34" charset="0"/>
                </a:rPr>
                <a:t>Seated Waist Height</a:t>
              </a:r>
            </a:p>
          </xdr:txBody>
        </xdr:sp>
        <xdr:sp macro="" textlink="$O$3">
          <xdr:nvSpPr>
            <xdr:cNvPr id="42" name="TextBox 41">
              <a:extLst>
                <a:ext uri="{FF2B5EF4-FFF2-40B4-BE49-F238E27FC236}">
                  <a16:creationId xmlns:a16="http://schemas.microsoft.com/office/drawing/2014/main" id="{00000000-0008-0000-0A00-00002A000000}"/>
                </a:ext>
              </a:extLst>
            </xdr:cNvPr>
            <xdr:cNvSpPr txBox="1"/>
          </xdr:nvSpPr>
          <xdr:spPr>
            <a:xfrm>
              <a:off x="12917452" y="2416582"/>
              <a:ext cx="1175939" cy="488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363CA68-4D10-4C37-9CB1-897DF50501D7}" type="TxLink">
                <a:rPr lang="en-US" sz="1400" b="1" i="0" u="none" strike="noStrike">
                  <a:solidFill>
                    <a:srgbClr val="00B05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642.6</a:t>
              </a:fld>
              <a:endParaRPr lang="en-CA" sz="1400" b="1" i="0">
                <a:solidFill>
                  <a:srgbClr val="00B050"/>
                </a:solidFill>
                <a:latin typeface="Arial" panose="020B0604020202020204" pitchFamily="34" charset="0"/>
                <a:cs typeface="Arial" panose="020B0604020202020204" pitchFamily="34" charset="0"/>
              </a:endParaRPr>
            </a:p>
          </xdr:txBody>
        </xdr:sp>
      </xdr:grpSp>
      <xdr:sp macro="" textlink="$G$3">
        <xdr:nvSpPr>
          <xdr:cNvPr id="94" name="TextBox 93">
            <a:extLst>
              <a:ext uri="{FF2B5EF4-FFF2-40B4-BE49-F238E27FC236}">
                <a16:creationId xmlns:a16="http://schemas.microsoft.com/office/drawing/2014/main" id="{00000000-0008-0000-0A00-00005E000000}"/>
              </a:ext>
            </a:extLst>
          </xdr:cNvPr>
          <xdr:cNvSpPr txBox="1"/>
        </xdr:nvSpPr>
        <xdr:spPr>
          <a:xfrm>
            <a:off x="12712856" y="817085"/>
            <a:ext cx="1010497" cy="46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B8C1385-AF96-4AC5-BAC5-F168C207CF0A}" type="TxLink">
              <a:rPr lang="en-US" sz="1400" b="1" i="0" u="none" strike="noStrike">
                <a:solidFill>
                  <a:srgbClr val="ED7D31"/>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1905.0</a:t>
            </a:fld>
            <a:endParaRPr lang="en-CA" sz="1400" b="1">
              <a:solidFill>
                <a:srgbClr val="ED7D31"/>
              </a:solidFill>
              <a:latin typeface="Arial" panose="020B0604020202020204" pitchFamily="34" charset="0"/>
              <a:cs typeface="Arial" panose="020B0604020202020204" pitchFamily="34" charset="0"/>
            </a:endParaRPr>
          </a:p>
        </xdr:txBody>
      </xdr:sp>
      <xdr:sp macro="" textlink="$N$3">
        <xdr:nvSpPr>
          <xdr:cNvPr id="45" name="TextBox 44">
            <a:extLst>
              <a:ext uri="{FF2B5EF4-FFF2-40B4-BE49-F238E27FC236}">
                <a16:creationId xmlns:a16="http://schemas.microsoft.com/office/drawing/2014/main" id="{00000000-0008-0000-0A00-00002D000000}"/>
              </a:ext>
            </a:extLst>
          </xdr:cNvPr>
          <xdr:cNvSpPr txBox="1"/>
        </xdr:nvSpPr>
        <xdr:spPr>
          <a:xfrm>
            <a:off x="13016182" y="1764912"/>
            <a:ext cx="802877" cy="429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7E0E00F8-D967-42D2-9E2C-BB55C5A39D1D}"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1138.1</a:t>
            </a:fld>
            <a:endParaRPr lang="en-CA" sz="1400" b="1">
              <a:solidFill>
                <a:srgbClr val="BA36AA"/>
              </a:solidFill>
              <a:latin typeface="Arial" panose="020B0604020202020204" pitchFamily="34" charset="0"/>
              <a:cs typeface="Arial" panose="020B0604020202020204" pitchFamily="34" charset="0"/>
            </a:endParaRPr>
          </a:p>
        </xdr:txBody>
      </xdr:sp>
    </xdr:grpSp>
    <xdr:clientData/>
  </xdr:twoCellAnchor>
  <xdr:twoCellAnchor>
    <xdr:from>
      <xdr:col>34</xdr:col>
      <xdr:colOff>230448</xdr:colOff>
      <xdr:row>0</xdr:row>
      <xdr:rowOff>100853</xdr:rowOff>
    </xdr:from>
    <xdr:to>
      <xdr:col>34</xdr:col>
      <xdr:colOff>230448</xdr:colOff>
      <xdr:row>12</xdr:row>
      <xdr:rowOff>13607</xdr:rowOff>
    </xdr:to>
    <xdr:cxnSp macro="">
      <xdr:nvCxnSpPr>
        <xdr:cNvPr id="185" name="Straight Arrow Connector 184">
          <a:extLst>
            <a:ext uri="{FF2B5EF4-FFF2-40B4-BE49-F238E27FC236}">
              <a16:creationId xmlns:a16="http://schemas.microsoft.com/office/drawing/2014/main" id="{00000000-0008-0000-0A00-0000B9000000}"/>
            </a:ext>
          </a:extLst>
        </xdr:cNvPr>
        <xdr:cNvCxnSpPr/>
      </xdr:nvCxnSpPr>
      <xdr:spPr>
        <a:xfrm>
          <a:off x="12653769" y="100853"/>
          <a:ext cx="0" cy="3899647"/>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78186</xdr:colOff>
      <xdr:row>5</xdr:row>
      <xdr:rowOff>3108</xdr:rowOff>
    </xdr:from>
    <xdr:to>
      <xdr:col>34</xdr:col>
      <xdr:colOff>78186</xdr:colOff>
      <xdr:row>12</xdr:row>
      <xdr:rowOff>27214</xdr:rowOff>
    </xdr:to>
    <xdr:cxnSp macro="">
      <xdr:nvCxnSpPr>
        <xdr:cNvPr id="186" name="Straight Arrow Connector 185">
          <a:extLst>
            <a:ext uri="{FF2B5EF4-FFF2-40B4-BE49-F238E27FC236}">
              <a16:creationId xmlns:a16="http://schemas.microsoft.com/office/drawing/2014/main" id="{00000000-0008-0000-0A00-0000BA000000}"/>
            </a:ext>
          </a:extLst>
        </xdr:cNvPr>
        <xdr:cNvCxnSpPr/>
      </xdr:nvCxnSpPr>
      <xdr:spPr>
        <a:xfrm>
          <a:off x="12501507" y="1812858"/>
          <a:ext cx="0" cy="2201249"/>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444534</xdr:colOff>
      <xdr:row>5</xdr:row>
      <xdr:rowOff>6564</xdr:rowOff>
    </xdr:from>
    <xdr:to>
      <xdr:col>34</xdr:col>
      <xdr:colOff>444534</xdr:colOff>
      <xdr:row>12</xdr:row>
      <xdr:rowOff>27214</xdr:rowOff>
    </xdr:to>
    <xdr:cxnSp macro="">
      <xdr:nvCxnSpPr>
        <xdr:cNvPr id="187" name="Straight Arrow Connector 186">
          <a:extLst>
            <a:ext uri="{FF2B5EF4-FFF2-40B4-BE49-F238E27FC236}">
              <a16:creationId xmlns:a16="http://schemas.microsoft.com/office/drawing/2014/main" id="{00000000-0008-0000-0A00-0000BB000000}"/>
            </a:ext>
          </a:extLst>
        </xdr:cNvPr>
        <xdr:cNvCxnSpPr/>
      </xdr:nvCxnSpPr>
      <xdr:spPr>
        <a:xfrm>
          <a:off x="12867855" y="1816314"/>
          <a:ext cx="0" cy="2197793"/>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533400</xdr:colOff>
      <xdr:row>1</xdr:row>
      <xdr:rowOff>277760</xdr:rowOff>
    </xdr:from>
    <xdr:to>
      <xdr:col>26</xdr:col>
      <xdr:colOff>431032</xdr:colOff>
      <xdr:row>12</xdr:row>
      <xdr:rowOff>14653</xdr:rowOff>
    </xdr:to>
    <xdr:grpSp>
      <xdr:nvGrpSpPr>
        <xdr:cNvPr id="291" name="Group 290">
          <a:extLst>
            <a:ext uri="{FF2B5EF4-FFF2-40B4-BE49-F238E27FC236}">
              <a16:creationId xmlns:a16="http://schemas.microsoft.com/office/drawing/2014/main" id="{00000000-0008-0000-0A00-000023010000}"/>
            </a:ext>
          </a:extLst>
        </xdr:cNvPr>
        <xdr:cNvGrpSpPr/>
      </xdr:nvGrpSpPr>
      <xdr:grpSpPr>
        <a:xfrm>
          <a:off x="3121959" y="569113"/>
          <a:ext cx="5052338" cy="3255540"/>
          <a:chOff x="2133600" y="428078"/>
          <a:chExt cx="5086349" cy="4075731"/>
        </a:xfrm>
      </xdr:grpSpPr>
      <xdr:grpSp>
        <xdr:nvGrpSpPr>
          <xdr:cNvPr id="290" name="Group 289">
            <a:extLst>
              <a:ext uri="{FF2B5EF4-FFF2-40B4-BE49-F238E27FC236}">
                <a16:creationId xmlns:a16="http://schemas.microsoft.com/office/drawing/2014/main" id="{00000000-0008-0000-0A00-000022010000}"/>
              </a:ext>
            </a:extLst>
          </xdr:cNvPr>
          <xdr:cNvGrpSpPr/>
        </xdr:nvGrpSpPr>
        <xdr:grpSpPr>
          <a:xfrm>
            <a:off x="2133600" y="428078"/>
            <a:ext cx="5086349" cy="4075731"/>
            <a:chOff x="2133600" y="428078"/>
            <a:chExt cx="5086349" cy="4075731"/>
          </a:xfrm>
        </xdr:grpSpPr>
        <xdr:grpSp>
          <xdr:nvGrpSpPr>
            <xdr:cNvPr id="213" name="Group 212">
              <a:extLst>
                <a:ext uri="{FF2B5EF4-FFF2-40B4-BE49-F238E27FC236}">
                  <a16:creationId xmlns:a16="http://schemas.microsoft.com/office/drawing/2014/main" id="{00000000-0008-0000-0A00-0000D5000000}"/>
                </a:ext>
              </a:extLst>
            </xdr:cNvPr>
            <xdr:cNvGrpSpPr/>
          </xdr:nvGrpSpPr>
          <xdr:grpSpPr>
            <a:xfrm>
              <a:off x="2133600" y="428078"/>
              <a:ext cx="5086349" cy="4075731"/>
              <a:chOff x="-644926" y="-356689"/>
              <a:chExt cx="9108577" cy="8568136"/>
            </a:xfrm>
          </xdr:grpSpPr>
          <xdr:grpSp>
            <xdr:nvGrpSpPr>
              <xdr:cNvPr id="214" name="Group 213">
                <a:extLst>
                  <a:ext uri="{FF2B5EF4-FFF2-40B4-BE49-F238E27FC236}">
                    <a16:creationId xmlns:a16="http://schemas.microsoft.com/office/drawing/2014/main" id="{00000000-0008-0000-0A00-0000D6000000}"/>
                  </a:ext>
                </a:extLst>
              </xdr:cNvPr>
              <xdr:cNvGrpSpPr/>
            </xdr:nvGrpSpPr>
            <xdr:grpSpPr>
              <a:xfrm>
                <a:off x="-644926" y="-356689"/>
                <a:ext cx="9108577" cy="8568136"/>
                <a:chOff x="-644926" y="-356689"/>
                <a:chExt cx="9108577" cy="8568136"/>
              </a:xfrm>
            </xdr:grpSpPr>
            <xdr:grpSp>
              <xdr:nvGrpSpPr>
                <xdr:cNvPr id="218" name="Group 217">
                  <a:extLst>
                    <a:ext uri="{FF2B5EF4-FFF2-40B4-BE49-F238E27FC236}">
                      <a16:creationId xmlns:a16="http://schemas.microsoft.com/office/drawing/2014/main" id="{00000000-0008-0000-0A00-0000DA000000}"/>
                    </a:ext>
                  </a:extLst>
                </xdr:cNvPr>
                <xdr:cNvGrpSpPr/>
              </xdr:nvGrpSpPr>
              <xdr:grpSpPr>
                <a:xfrm>
                  <a:off x="4460473" y="4236670"/>
                  <a:ext cx="3321835" cy="3904046"/>
                  <a:chOff x="4460473" y="4236670"/>
                  <a:chExt cx="3321835" cy="3904046"/>
                </a:xfrm>
              </xdr:grpSpPr>
              <xdr:cxnSp macro="">
                <xdr:nvCxnSpPr>
                  <xdr:cNvPr id="237" name="Straight Arrow Connector 236">
                    <a:extLst>
                      <a:ext uri="{FF2B5EF4-FFF2-40B4-BE49-F238E27FC236}">
                        <a16:creationId xmlns:a16="http://schemas.microsoft.com/office/drawing/2014/main" id="{00000000-0008-0000-0A00-0000ED000000}"/>
                      </a:ext>
                    </a:extLst>
                  </xdr:cNvPr>
                  <xdr:cNvCxnSpPr/>
                </xdr:nvCxnSpPr>
                <xdr:spPr>
                  <a:xfrm>
                    <a:off x="4714699" y="5195609"/>
                    <a:ext cx="0" cy="2945107"/>
                  </a:xfrm>
                  <a:prstGeom prst="straightConnector1">
                    <a:avLst/>
                  </a:prstGeom>
                  <a:ln w="38100">
                    <a:solidFill>
                      <a:srgbClr val="7030A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38" name="TextBox 78">
                    <a:extLst>
                      <a:ext uri="{FF2B5EF4-FFF2-40B4-BE49-F238E27FC236}">
                        <a16:creationId xmlns:a16="http://schemas.microsoft.com/office/drawing/2014/main" id="{00000000-0008-0000-0A00-0000EE000000}"/>
                      </a:ext>
                    </a:extLst>
                  </xdr:cNvPr>
                  <xdr:cNvSpPr txBox="1"/>
                </xdr:nvSpPr>
                <xdr:spPr>
                  <a:xfrm>
                    <a:off x="4460473" y="4236670"/>
                    <a:ext cx="3321835" cy="595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Standing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Knee Height</a:t>
                    </a:r>
                  </a:p>
                </xdr:txBody>
              </xdr:sp>
            </xdr:grpSp>
            <xdr:grpSp>
              <xdr:nvGrpSpPr>
                <xdr:cNvPr id="219" name="Group 218">
                  <a:extLst>
                    <a:ext uri="{FF2B5EF4-FFF2-40B4-BE49-F238E27FC236}">
                      <a16:creationId xmlns:a16="http://schemas.microsoft.com/office/drawing/2014/main" id="{00000000-0008-0000-0A00-0000DB000000}"/>
                    </a:ext>
                  </a:extLst>
                </xdr:cNvPr>
                <xdr:cNvGrpSpPr/>
              </xdr:nvGrpSpPr>
              <xdr:grpSpPr>
                <a:xfrm>
                  <a:off x="-644926" y="3178883"/>
                  <a:ext cx="5436700" cy="4995561"/>
                  <a:chOff x="-644926" y="3178883"/>
                  <a:chExt cx="5436700" cy="4995561"/>
                </a:xfrm>
              </xdr:grpSpPr>
              <xdr:cxnSp macro="">
                <xdr:nvCxnSpPr>
                  <xdr:cNvPr id="235" name="Straight Arrow Connector 234">
                    <a:extLst>
                      <a:ext uri="{FF2B5EF4-FFF2-40B4-BE49-F238E27FC236}">
                        <a16:creationId xmlns:a16="http://schemas.microsoft.com/office/drawing/2014/main" id="{00000000-0008-0000-0A00-0000EB000000}"/>
                      </a:ext>
                    </a:extLst>
                  </xdr:cNvPr>
                  <xdr:cNvCxnSpPr>
                    <a:cxnSpLocks/>
                  </xdr:cNvCxnSpPr>
                </xdr:nvCxnSpPr>
                <xdr:spPr>
                  <a:xfrm flipH="1">
                    <a:off x="3701213" y="3178883"/>
                    <a:ext cx="0" cy="4995561"/>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36" name="TextBox 74">
                    <a:extLst>
                      <a:ext uri="{FF2B5EF4-FFF2-40B4-BE49-F238E27FC236}">
                        <a16:creationId xmlns:a16="http://schemas.microsoft.com/office/drawing/2014/main" id="{00000000-0008-0000-0A00-0000EC000000}"/>
                      </a:ext>
                    </a:extLst>
                  </xdr:cNvPr>
                  <xdr:cNvSpPr txBox="1"/>
                </xdr:nvSpPr>
                <xdr:spPr>
                  <a:xfrm>
                    <a:off x="-644926" y="3431154"/>
                    <a:ext cx="5436700" cy="576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latin typeface="Arial" panose="020B0604020202020204" pitchFamily="34" charset="0"/>
                        <a:cs typeface="Arial" panose="020B0604020202020204" pitchFamily="34" charset="0"/>
                      </a:rPr>
                      <a:t>Standing Hip Height</a:t>
                    </a:r>
                  </a:p>
                </xdr:txBody>
              </xdr:sp>
            </xdr:grpSp>
            <xdr:grpSp>
              <xdr:nvGrpSpPr>
                <xdr:cNvPr id="220" name="Group 219">
                  <a:extLst>
                    <a:ext uri="{FF2B5EF4-FFF2-40B4-BE49-F238E27FC236}">
                      <a16:creationId xmlns:a16="http://schemas.microsoft.com/office/drawing/2014/main" id="{00000000-0008-0000-0A00-0000DC000000}"/>
                    </a:ext>
                  </a:extLst>
                </xdr:cNvPr>
                <xdr:cNvGrpSpPr/>
              </xdr:nvGrpSpPr>
              <xdr:grpSpPr>
                <a:xfrm>
                  <a:off x="-99094" y="2138937"/>
                  <a:ext cx="3984578" cy="6072510"/>
                  <a:chOff x="-99094" y="2138937"/>
                  <a:chExt cx="3984578" cy="6072510"/>
                </a:xfrm>
              </xdr:grpSpPr>
              <xdr:grpSp>
                <xdr:nvGrpSpPr>
                  <xdr:cNvPr id="231" name="Group 230">
                    <a:extLst>
                      <a:ext uri="{FF2B5EF4-FFF2-40B4-BE49-F238E27FC236}">
                        <a16:creationId xmlns:a16="http://schemas.microsoft.com/office/drawing/2014/main" id="{00000000-0008-0000-0A00-0000E7000000}"/>
                      </a:ext>
                    </a:extLst>
                  </xdr:cNvPr>
                  <xdr:cNvGrpSpPr/>
                </xdr:nvGrpSpPr>
                <xdr:grpSpPr>
                  <a:xfrm>
                    <a:off x="1627744" y="2952389"/>
                    <a:ext cx="2257740" cy="5259058"/>
                    <a:chOff x="1610816" y="2952011"/>
                    <a:chExt cx="2257740" cy="5248648"/>
                  </a:xfrm>
                </xdr:grpSpPr>
                <xdr:cxnSp macro="">
                  <xdr:nvCxnSpPr>
                    <xdr:cNvPr id="233" name="Straight Arrow Connector 232">
                      <a:extLst>
                        <a:ext uri="{FF2B5EF4-FFF2-40B4-BE49-F238E27FC236}">
                          <a16:creationId xmlns:a16="http://schemas.microsoft.com/office/drawing/2014/main" id="{00000000-0008-0000-0A00-0000E9000000}"/>
                        </a:ext>
                      </a:extLst>
                    </xdr:cNvPr>
                    <xdr:cNvCxnSpPr>
                      <a:cxnSpLocks/>
                    </xdr:cNvCxnSpPr>
                  </xdr:nvCxnSpPr>
                  <xdr:spPr>
                    <a:xfrm flipH="1">
                      <a:off x="3868556" y="2974937"/>
                      <a:ext cx="0" cy="5225722"/>
                    </a:xfrm>
                    <a:prstGeom prst="straightConnector1">
                      <a:avLst/>
                    </a:prstGeom>
                    <a:ln w="38100">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34" name="TextBox 72">
                      <a:extLst>
                        <a:ext uri="{FF2B5EF4-FFF2-40B4-BE49-F238E27FC236}">
                          <a16:creationId xmlns:a16="http://schemas.microsoft.com/office/drawing/2014/main" id="{00000000-0008-0000-0A00-0000EA000000}"/>
                        </a:ext>
                      </a:extLst>
                    </xdr:cNvPr>
                    <xdr:cNvSpPr txBox="1"/>
                  </xdr:nvSpPr>
                  <xdr:spPr>
                    <a:xfrm>
                      <a:off x="1610816" y="2952011"/>
                      <a:ext cx="1469572" cy="328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panose="020B0604020202020204" pitchFamily="34" charset="0"/>
                          <a:ea typeface="+mn-ea"/>
                          <a:cs typeface="Arial" panose="020B0604020202020204" pitchFamily="34" charset="0"/>
                        </a:rPr>
                        <a:t> </a:t>
                      </a:r>
                      <a:endParaRPr lang="en-CA" sz="1400" b="1">
                        <a:solidFill>
                          <a:srgbClr val="00B0F0"/>
                        </a:solidFill>
                        <a:latin typeface="Arial" panose="020B0604020202020204" pitchFamily="34" charset="0"/>
                        <a:cs typeface="Arial" panose="020B0604020202020204" pitchFamily="34" charset="0"/>
                      </a:endParaRPr>
                    </a:p>
                  </xdr:txBody>
                </xdr:sp>
              </xdr:grpSp>
              <xdr:sp macro="" textlink="">
                <xdr:nvSpPr>
                  <xdr:cNvPr id="232" name="TextBox 70">
                    <a:extLst>
                      <a:ext uri="{FF2B5EF4-FFF2-40B4-BE49-F238E27FC236}">
                        <a16:creationId xmlns:a16="http://schemas.microsoft.com/office/drawing/2014/main" id="{00000000-0008-0000-0A00-0000E8000000}"/>
                      </a:ext>
                    </a:extLst>
                  </xdr:cNvPr>
                  <xdr:cNvSpPr txBox="1"/>
                </xdr:nvSpPr>
                <xdr:spPr>
                  <a:xfrm>
                    <a:off x="-99094" y="2138937"/>
                    <a:ext cx="3923620" cy="69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latin typeface="Arial" panose="020B0604020202020204" pitchFamily="34" charset="0"/>
                        <a:cs typeface="Arial" panose="020B0604020202020204" pitchFamily="34" charset="0"/>
                      </a:rPr>
                      <a:t>Standing ElbowHeight</a:t>
                    </a:r>
                  </a:p>
                </xdr:txBody>
              </xdr:sp>
            </xdr:grpSp>
            <xdr:grpSp>
              <xdr:nvGrpSpPr>
                <xdr:cNvPr id="221" name="Group 220">
                  <a:extLst>
                    <a:ext uri="{FF2B5EF4-FFF2-40B4-BE49-F238E27FC236}">
                      <a16:creationId xmlns:a16="http://schemas.microsoft.com/office/drawing/2014/main" id="{00000000-0008-0000-0A00-0000DD000000}"/>
                    </a:ext>
                  </a:extLst>
                </xdr:cNvPr>
                <xdr:cNvGrpSpPr/>
              </xdr:nvGrpSpPr>
              <xdr:grpSpPr>
                <a:xfrm>
                  <a:off x="207937" y="441556"/>
                  <a:ext cx="3861029" cy="7767248"/>
                  <a:chOff x="207937" y="436284"/>
                  <a:chExt cx="3861030" cy="7929132"/>
                </a:xfrm>
              </xdr:grpSpPr>
              <xdr:grpSp>
                <xdr:nvGrpSpPr>
                  <xdr:cNvPr id="227" name="Group 226">
                    <a:extLst>
                      <a:ext uri="{FF2B5EF4-FFF2-40B4-BE49-F238E27FC236}">
                        <a16:creationId xmlns:a16="http://schemas.microsoft.com/office/drawing/2014/main" id="{00000000-0008-0000-0A00-0000E3000000}"/>
                      </a:ext>
                    </a:extLst>
                  </xdr:cNvPr>
                  <xdr:cNvGrpSpPr/>
                </xdr:nvGrpSpPr>
                <xdr:grpSpPr>
                  <a:xfrm>
                    <a:off x="1261409" y="694515"/>
                    <a:ext cx="2807558" cy="7670901"/>
                    <a:chOff x="1247632" y="694515"/>
                    <a:chExt cx="2807558" cy="7649313"/>
                  </a:xfrm>
                </xdr:grpSpPr>
                <xdr:cxnSp macro="">
                  <xdr:nvCxnSpPr>
                    <xdr:cNvPr id="229" name="Straight Arrow Connector 228">
                      <a:extLst>
                        <a:ext uri="{FF2B5EF4-FFF2-40B4-BE49-F238E27FC236}">
                          <a16:creationId xmlns:a16="http://schemas.microsoft.com/office/drawing/2014/main" id="{00000000-0008-0000-0A00-0000E5000000}"/>
                        </a:ext>
                      </a:extLst>
                    </xdr:cNvPr>
                    <xdr:cNvCxnSpPr>
                      <a:cxnSpLocks/>
                    </xdr:cNvCxnSpPr>
                  </xdr:nvCxnSpPr>
                  <xdr:spPr>
                    <a:xfrm flipH="1">
                      <a:off x="4055190" y="1019883"/>
                      <a:ext cx="0" cy="7323945"/>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30" name="TextBox 68">
                      <a:extLst>
                        <a:ext uri="{FF2B5EF4-FFF2-40B4-BE49-F238E27FC236}">
                          <a16:creationId xmlns:a16="http://schemas.microsoft.com/office/drawing/2014/main" id="{00000000-0008-0000-0A00-0000E6000000}"/>
                        </a:ext>
                      </a:extLst>
                    </xdr:cNvPr>
                    <xdr:cNvSpPr txBox="1"/>
                  </xdr:nvSpPr>
                  <xdr:spPr>
                    <a:xfrm>
                      <a:off x="1247632" y="694515"/>
                      <a:ext cx="1469572" cy="332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 </a:t>
                      </a:r>
                      <a:endParaRPr lang="en-US" sz="1400" b="1">
                        <a:solidFill>
                          <a:schemeClr val="accent2"/>
                        </a:solidFill>
                        <a:latin typeface="Arial" panose="020B0604020202020204" pitchFamily="34" charset="0"/>
                        <a:cs typeface="Arial" panose="020B0604020202020204" pitchFamily="34" charset="0"/>
                      </a:endParaRPr>
                    </a:p>
                  </xdr:txBody>
                </xdr:sp>
              </xdr:grpSp>
              <xdr:sp macro="" textlink="">
                <xdr:nvSpPr>
                  <xdr:cNvPr id="228" name="TextBox 66">
                    <a:extLst>
                      <a:ext uri="{FF2B5EF4-FFF2-40B4-BE49-F238E27FC236}">
                        <a16:creationId xmlns:a16="http://schemas.microsoft.com/office/drawing/2014/main" id="{00000000-0008-0000-0A00-0000E4000000}"/>
                      </a:ext>
                    </a:extLst>
                  </xdr:cNvPr>
                  <xdr:cNvSpPr txBox="1"/>
                </xdr:nvSpPr>
                <xdr:spPr>
                  <a:xfrm>
                    <a:off x="207937" y="436284"/>
                    <a:ext cx="3694511" cy="938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Standing Shoulder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Height</a:t>
                    </a:r>
                  </a:p>
                </xdr:txBody>
              </xdr:sp>
            </xdr:grpSp>
            <xdr:grpSp>
              <xdr:nvGrpSpPr>
                <xdr:cNvPr id="222" name="Group 221">
                  <a:extLst>
                    <a:ext uri="{FF2B5EF4-FFF2-40B4-BE49-F238E27FC236}">
                      <a16:creationId xmlns:a16="http://schemas.microsoft.com/office/drawing/2014/main" id="{00000000-0008-0000-0A00-0000DE000000}"/>
                    </a:ext>
                  </a:extLst>
                </xdr:cNvPr>
                <xdr:cNvGrpSpPr/>
              </xdr:nvGrpSpPr>
              <xdr:grpSpPr>
                <a:xfrm>
                  <a:off x="1440008" y="-356689"/>
                  <a:ext cx="7023643" cy="8565494"/>
                  <a:chOff x="1440008" y="-356689"/>
                  <a:chExt cx="7023645" cy="8565494"/>
                </a:xfrm>
              </xdr:grpSpPr>
              <xdr:grpSp>
                <xdr:nvGrpSpPr>
                  <xdr:cNvPr id="223" name="Group 222">
                    <a:extLst>
                      <a:ext uri="{FF2B5EF4-FFF2-40B4-BE49-F238E27FC236}">
                        <a16:creationId xmlns:a16="http://schemas.microsoft.com/office/drawing/2014/main" id="{00000000-0008-0000-0A00-0000DF000000}"/>
                      </a:ext>
                    </a:extLst>
                  </xdr:cNvPr>
                  <xdr:cNvGrpSpPr/>
                </xdr:nvGrpSpPr>
                <xdr:grpSpPr>
                  <a:xfrm>
                    <a:off x="1440008" y="-20215"/>
                    <a:ext cx="2920836" cy="8229020"/>
                    <a:chOff x="1424281" y="-18825"/>
                    <a:chExt cx="2920836" cy="8205873"/>
                  </a:xfrm>
                </xdr:grpSpPr>
                <xdr:cxnSp macro="">
                  <xdr:nvCxnSpPr>
                    <xdr:cNvPr id="225" name="Straight Arrow Connector 224">
                      <a:extLst>
                        <a:ext uri="{FF2B5EF4-FFF2-40B4-BE49-F238E27FC236}">
                          <a16:creationId xmlns:a16="http://schemas.microsoft.com/office/drawing/2014/main" id="{00000000-0008-0000-0A00-0000E1000000}"/>
                        </a:ext>
                      </a:extLst>
                    </xdr:cNvPr>
                    <xdr:cNvCxnSpPr>
                      <a:cxnSpLocks/>
                    </xdr:cNvCxnSpPr>
                  </xdr:nvCxnSpPr>
                  <xdr:spPr>
                    <a:xfrm flipH="1">
                      <a:off x="4345117" y="-18825"/>
                      <a:ext cx="0" cy="8205873"/>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26" name="TextBox 62">
                      <a:extLst>
                        <a:ext uri="{FF2B5EF4-FFF2-40B4-BE49-F238E27FC236}">
                          <a16:creationId xmlns:a16="http://schemas.microsoft.com/office/drawing/2014/main" id="{00000000-0008-0000-0A00-0000E2000000}"/>
                        </a:ext>
                      </a:extLst>
                    </xdr:cNvPr>
                    <xdr:cNvSpPr txBox="1"/>
                  </xdr:nvSpPr>
                  <xdr:spPr>
                    <a:xfrm>
                      <a:off x="1424281" y="626539"/>
                      <a:ext cx="1469572" cy="332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accent2"/>
                          </a:solidFill>
                          <a:latin typeface="Arial" panose="020B0604020202020204" pitchFamily="34" charset="0"/>
                          <a:cs typeface="Arial" panose="020B0604020202020204" pitchFamily="34" charset="0"/>
                        </a:rPr>
                        <a:t> </a:t>
                      </a:r>
                      <a:endParaRPr lang="en-US" sz="1400" b="1">
                        <a:solidFill>
                          <a:schemeClr val="accent2"/>
                        </a:solidFill>
                        <a:latin typeface="Arial" panose="020B0604020202020204" pitchFamily="34" charset="0"/>
                        <a:cs typeface="Arial" panose="020B0604020202020204" pitchFamily="34" charset="0"/>
                      </a:endParaRPr>
                    </a:p>
                  </xdr:txBody>
                </xdr:sp>
              </xdr:grpSp>
              <xdr:sp macro="" textlink="">
                <xdr:nvSpPr>
                  <xdr:cNvPr id="224" name="TextBox 60">
                    <a:extLst>
                      <a:ext uri="{FF2B5EF4-FFF2-40B4-BE49-F238E27FC236}">
                        <a16:creationId xmlns:a16="http://schemas.microsoft.com/office/drawing/2014/main" id="{00000000-0008-0000-0A00-0000E0000000}"/>
                      </a:ext>
                    </a:extLst>
                  </xdr:cNvPr>
                  <xdr:cNvSpPr txBox="1"/>
                </xdr:nvSpPr>
                <xdr:spPr>
                  <a:xfrm>
                    <a:off x="4014485" y="-356689"/>
                    <a:ext cx="4449168" cy="915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ED7D31"/>
                        </a:solidFill>
                        <a:latin typeface="Arial" panose="020B0604020202020204" pitchFamily="34" charset="0"/>
                        <a:cs typeface="Arial" panose="020B0604020202020204" pitchFamily="34" charset="0"/>
                      </a:rPr>
                      <a:t>Standing</a:t>
                    </a:r>
                    <a:r>
                      <a:rPr lang="en-US" sz="1400" b="1" i="0" u="none" strike="noStrike">
                        <a:solidFill>
                          <a:schemeClr val="accent2"/>
                        </a:solidFill>
                        <a:latin typeface="Arial" panose="020B0604020202020204" pitchFamily="34" charset="0"/>
                        <a:cs typeface="Arial" panose="020B0604020202020204" pitchFamily="34" charset="0"/>
                      </a:rPr>
                      <a:t> Eye Height</a:t>
                    </a:r>
                  </a:p>
                </xdr:txBody>
              </xdr:sp>
            </xdr:grpSp>
          </xdr:grpSp>
          <xdr:grpSp>
            <xdr:nvGrpSpPr>
              <xdr:cNvPr id="215" name="Group 214">
                <a:extLst>
                  <a:ext uri="{FF2B5EF4-FFF2-40B4-BE49-F238E27FC236}">
                    <a16:creationId xmlns:a16="http://schemas.microsoft.com/office/drawing/2014/main" id="{00000000-0008-0000-0A00-0000D7000000}"/>
                  </a:ext>
                </a:extLst>
              </xdr:cNvPr>
              <xdr:cNvGrpSpPr/>
            </xdr:nvGrpSpPr>
            <xdr:grpSpPr>
              <a:xfrm>
                <a:off x="4613817" y="811410"/>
                <a:ext cx="3255531" cy="7363349"/>
                <a:chOff x="4613817" y="811410"/>
                <a:chExt cx="3255531" cy="7363349"/>
              </a:xfrm>
            </xdr:grpSpPr>
            <xdr:cxnSp macro="">
              <xdr:nvCxnSpPr>
                <xdr:cNvPr id="216" name="Straight Arrow Connector 215">
                  <a:extLst>
                    <a:ext uri="{FF2B5EF4-FFF2-40B4-BE49-F238E27FC236}">
                      <a16:creationId xmlns:a16="http://schemas.microsoft.com/office/drawing/2014/main" id="{00000000-0008-0000-0A00-0000D8000000}"/>
                    </a:ext>
                  </a:extLst>
                </xdr:cNvPr>
                <xdr:cNvCxnSpPr>
                  <a:cxnSpLocks/>
                </xdr:cNvCxnSpPr>
              </xdr:nvCxnSpPr>
              <xdr:spPr>
                <a:xfrm flipH="1">
                  <a:off x="5066224" y="1495194"/>
                  <a:ext cx="0" cy="6679565"/>
                </a:xfrm>
                <a:prstGeom prst="straightConnector1">
                  <a:avLst/>
                </a:prstGeom>
                <a:ln w="38100">
                  <a:solidFill>
                    <a:srgbClr val="86988D"/>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17" name="TextBox 50">
                  <a:extLst>
                    <a:ext uri="{FF2B5EF4-FFF2-40B4-BE49-F238E27FC236}">
                      <a16:creationId xmlns:a16="http://schemas.microsoft.com/office/drawing/2014/main" id="{00000000-0008-0000-0A00-0000D9000000}"/>
                    </a:ext>
                  </a:extLst>
                </xdr:cNvPr>
                <xdr:cNvSpPr txBox="1"/>
              </xdr:nvSpPr>
              <xdr:spPr>
                <a:xfrm>
                  <a:off x="4613817" y="811410"/>
                  <a:ext cx="3255531" cy="1170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86988D"/>
                      </a:solidFill>
                      <a:latin typeface="Arial" panose="020B0604020202020204" pitchFamily="34" charset="0"/>
                      <a:cs typeface="Arial" panose="020B0604020202020204" pitchFamily="34" charset="0"/>
                    </a:rPr>
                    <a:t>Standing Chest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86988D"/>
                      </a:solidFill>
                      <a:latin typeface="Arial" panose="020B0604020202020204" pitchFamily="34" charset="0"/>
                      <a:cs typeface="Arial" panose="020B0604020202020204" pitchFamily="34" charset="0"/>
                    </a:rPr>
                    <a:t>Height</a:t>
                  </a:r>
                </a:p>
              </xdr:txBody>
            </xdr:sp>
          </xdr:grpSp>
        </xdr:grpSp>
        <xdr:grpSp>
          <xdr:nvGrpSpPr>
            <xdr:cNvPr id="48" name="Group 47">
              <a:extLst>
                <a:ext uri="{FF2B5EF4-FFF2-40B4-BE49-F238E27FC236}">
                  <a16:creationId xmlns:a16="http://schemas.microsoft.com/office/drawing/2014/main" id="{00000000-0008-0000-0A00-000030000000}"/>
                </a:ext>
              </a:extLst>
            </xdr:cNvPr>
            <xdr:cNvGrpSpPr/>
          </xdr:nvGrpSpPr>
          <xdr:grpSpPr>
            <a:xfrm>
              <a:off x="3056935" y="676310"/>
              <a:ext cx="3153364" cy="2644065"/>
              <a:chOff x="12395376" y="594861"/>
              <a:chExt cx="5647008" cy="5558443"/>
            </a:xfrm>
          </xdr:grpSpPr>
          <xdr:sp macro="" textlink="$I$6">
            <xdr:nvSpPr>
              <xdr:cNvPr id="81" name="TextBox 80">
                <a:extLst>
                  <a:ext uri="{FF2B5EF4-FFF2-40B4-BE49-F238E27FC236}">
                    <a16:creationId xmlns:a16="http://schemas.microsoft.com/office/drawing/2014/main" id="{00000000-0008-0000-0A00-000051000000}"/>
                  </a:ext>
                </a:extLst>
              </xdr:cNvPr>
              <xdr:cNvSpPr txBox="1"/>
            </xdr:nvSpPr>
            <xdr:spPr>
              <a:xfrm>
                <a:off x="16521129" y="5587512"/>
                <a:ext cx="1455118" cy="565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A1A3447D-AC60-48EC-B81E-9C5F17B0185C}"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515.2</a:t>
                </a:fld>
                <a:endParaRPr lang="en-CA" sz="1400" b="1">
                  <a:solidFill>
                    <a:srgbClr val="7030A0"/>
                  </a:solidFill>
                  <a:latin typeface="Arial" panose="020B0604020202020204" pitchFamily="34" charset="0"/>
                  <a:cs typeface="Arial" panose="020B0604020202020204" pitchFamily="34" charset="0"/>
                </a:endParaRPr>
              </a:p>
            </xdr:txBody>
          </xdr:sp>
          <xdr:sp macro="" textlink="$J$6">
            <xdr:nvSpPr>
              <xdr:cNvPr id="77" name="TextBox 76">
                <a:extLst>
                  <a:ext uri="{FF2B5EF4-FFF2-40B4-BE49-F238E27FC236}">
                    <a16:creationId xmlns:a16="http://schemas.microsoft.com/office/drawing/2014/main" id="{00000000-0008-0000-0A00-00004D000000}"/>
                  </a:ext>
                </a:extLst>
              </xdr:cNvPr>
              <xdr:cNvSpPr txBox="1"/>
            </xdr:nvSpPr>
            <xdr:spPr>
              <a:xfrm>
                <a:off x="13054263" y="4306503"/>
                <a:ext cx="1350846" cy="698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CDD2B3C-E525-4170-8B52-708E6C882D6A}"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974.4</a:t>
                </a:fld>
                <a:endParaRPr lang="en-CA" sz="1400" b="1">
                  <a:solidFill>
                    <a:srgbClr val="002060"/>
                  </a:solidFill>
                  <a:latin typeface="Arial" panose="020B0604020202020204" pitchFamily="34" charset="0"/>
                  <a:cs typeface="Arial" panose="020B0604020202020204" pitchFamily="34" charset="0"/>
                </a:endParaRPr>
              </a:p>
            </xdr:txBody>
          </xdr:sp>
          <xdr:sp macro="" textlink="$O$9">
            <xdr:nvSpPr>
              <xdr:cNvPr id="73" name="TextBox 72">
                <a:extLst>
                  <a:ext uri="{FF2B5EF4-FFF2-40B4-BE49-F238E27FC236}">
                    <a16:creationId xmlns:a16="http://schemas.microsoft.com/office/drawing/2014/main" id="{00000000-0008-0000-0A00-000049000000}"/>
                  </a:ext>
                </a:extLst>
              </xdr:cNvPr>
              <xdr:cNvSpPr txBox="1"/>
            </xdr:nvSpPr>
            <xdr:spPr>
              <a:xfrm>
                <a:off x="12758555" y="2996428"/>
                <a:ext cx="1454127" cy="32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4538169-C3EA-40D4-8866-DDA9D91DE6AC}"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00B0F0"/>
                  </a:solidFill>
                  <a:latin typeface="Arial" panose="020B0604020202020204" pitchFamily="34" charset="0"/>
                  <a:cs typeface="Arial" panose="020B0604020202020204" pitchFamily="34" charset="0"/>
                </a:endParaRPr>
              </a:p>
            </xdr:txBody>
          </xdr:sp>
          <xdr:grpSp>
            <xdr:nvGrpSpPr>
              <xdr:cNvPr id="56" name="Group 55">
                <a:extLst>
                  <a:ext uri="{FF2B5EF4-FFF2-40B4-BE49-F238E27FC236}">
                    <a16:creationId xmlns:a16="http://schemas.microsoft.com/office/drawing/2014/main" id="{00000000-0008-0000-0A00-000038000000}"/>
                  </a:ext>
                </a:extLst>
              </xdr:cNvPr>
              <xdr:cNvGrpSpPr/>
            </xdr:nvGrpSpPr>
            <xdr:grpSpPr>
              <a:xfrm>
                <a:off x="12395376" y="738548"/>
                <a:ext cx="1769709" cy="1815065"/>
                <a:chOff x="12395376" y="738548"/>
                <a:chExt cx="1769709" cy="1815065"/>
              </a:xfrm>
            </xdr:grpSpPr>
            <xdr:sp macro="" textlink="$N$9">
              <xdr:nvSpPr>
                <xdr:cNvPr id="69" name="TextBox 68">
                  <a:extLst>
                    <a:ext uri="{FF2B5EF4-FFF2-40B4-BE49-F238E27FC236}">
                      <a16:creationId xmlns:a16="http://schemas.microsoft.com/office/drawing/2014/main" id="{00000000-0008-0000-0A00-000045000000}"/>
                    </a:ext>
                  </a:extLst>
                </xdr:cNvPr>
                <xdr:cNvSpPr txBox="1"/>
              </xdr:nvSpPr>
              <xdr:spPr>
                <a:xfrm>
                  <a:off x="12395376" y="738548"/>
                  <a:ext cx="1453345" cy="326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L$6">
              <xdr:nvSpPr>
                <xdr:cNvPr id="65" name="TextBox 64">
                  <a:extLst>
                    <a:ext uri="{FF2B5EF4-FFF2-40B4-BE49-F238E27FC236}">
                      <a16:creationId xmlns:a16="http://schemas.microsoft.com/office/drawing/2014/main" id="{00000000-0008-0000-0A00-000041000000}"/>
                    </a:ext>
                  </a:extLst>
                </xdr:cNvPr>
                <xdr:cNvSpPr txBox="1"/>
              </xdr:nvSpPr>
              <xdr:spPr>
                <a:xfrm>
                  <a:off x="12711047" y="1834415"/>
                  <a:ext cx="1454038" cy="719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0A237FC-1DEE-4872-9433-D0A92E782944}"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1484.7</a:t>
                  </a:fld>
                  <a:endParaRPr lang="en-CA" sz="1400" b="1">
                    <a:solidFill>
                      <a:srgbClr val="BA36AA"/>
                    </a:solidFill>
                    <a:latin typeface="Arial" panose="020B0604020202020204" pitchFamily="34" charset="0"/>
                    <a:cs typeface="Arial" panose="020B0604020202020204" pitchFamily="34" charset="0"/>
                  </a:endParaRPr>
                </a:p>
              </xdr:txBody>
            </xdr:sp>
          </xdr:grpSp>
          <xdr:grpSp>
            <xdr:nvGrpSpPr>
              <xdr:cNvPr id="57" name="Group 56">
                <a:extLst>
                  <a:ext uri="{FF2B5EF4-FFF2-40B4-BE49-F238E27FC236}">
                    <a16:creationId xmlns:a16="http://schemas.microsoft.com/office/drawing/2014/main" id="{00000000-0008-0000-0A00-000039000000}"/>
                  </a:ext>
                </a:extLst>
              </xdr:cNvPr>
              <xdr:cNvGrpSpPr/>
            </xdr:nvGrpSpPr>
            <xdr:grpSpPr>
              <a:xfrm>
                <a:off x="12572021" y="594861"/>
                <a:ext cx="5470363" cy="657278"/>
                <a:chOff x="12572021" y="594861"/>
                <a:chExt cx="5470363" cy="657278"/>
              </a:xfrm>
            </xdr:grpSpPr>
            <xdr:sp macro="" textlink="$N$9">
              <xdr:nvSpPr>
                <xdr:cNvPr id="63" name="TextBox 62">
                  <a:extLst>
                    <a:ext uri="{FF2B5EF4-FFF2-40B4-BE49-F238E27FC236}">
                      <a16:creationId xmlns:a16="http://schemas.microsoft.com/office/drawing/2014/main" id="{00000000-0008-0000-0A00-00003F000000}"/>
                    </a:ext>
                  </a:extLst>
                </xdr:cNvPr>
                <xdr:cNvSpPr txBox="1"/>
              </xdr:nvSpPr>
              <xdr:spPr>
                <a:xfrm>
                  <a:off x="12572021" y="671007"/>
                  <a:ext cx="1453345" cy="333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E5F5856-D2E8-46CB-9293-09C860D926F0}" type="TxLink">
                    <a:rPr lang="en-US" sz="1400" b="1" i="0" u="none" strike="noStrike">
                      <a:solidFill>
                        <a:schemeClr val="accent2"/>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US" sz="1400" b="1">
                    <a:solidFill>
                      <a:schemeClr val="accent2"/>
                    </a:solidFill>
                    <a:latin typeface="Arial" panose="020B0604020202020204" pitchFamily="34" charset="0"/>
                    <a:cs typeface="Arial" panose="020B0604020202020204" pitchFamily="34" charset="0"/>
                  </a:endParaRPr>
                </a:p>
              </xdr:txBody>
            </xdr:sp>
            <xdr:sp macro="" textlink="$E$9">
              <xdr:nvSpPr>
                <xdr:cNvPr id="59" name="TextBox 58">
                  <a:extLst>
                    <a:ext uri="{FF2B5EF4-FFF2-40B4-BE49-F238E27FC236}">
                      <a16:creationId xmlns:a16="http://schemas.microsoft.com/office/drawing/2014/main" id="{00000000-0008-0000-0A00-00003B000000}"/>
                    </a:ext>
                  </a:extLst>
                </xdr:cNvPr>
                <xdr:cNvSpPr txBox="1"/>
              </xdr:nvSpPr>
              <xdr:spPr>
                <a:xfrm>
                  <a:off x="16296819" y="594861"/>
                  <a:ext cx="1745565" cy="65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A17FD4A1-43C1-4849-B8DD-E9679FB44625}" type="TxLink">
                    <a:rPr lang="en-US" sz="1400" b="1" i="0" u="none" strike="noStrike">
                      <a:solidFill>
                        <a:srgbClr val="ED7D31"/>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1687.2</a:t>
                  </a:fld>
                  <a:endParaRPr lang="en-CA" sz="1400" b="1">
                    <a:solidFill>
                      <a:srgbClr val="ED7D31"/>
                    </a:solidFill>
                    <a:latin typeface="Arial" panose="020B0604020202020204" pitchFamily="34" charset="0"/>
                    <a:cs typeface="Arial" panose="020B0604020202020204" pitchFamily="34" charset="0"/>
                  </a:endParaRPr>
                </a:p>
              </xdr:txBody>
            </xdr:sp>
          </xdr:grpSp>
        </xdr:grpSp>
      </xdr:grpSp>
      <xdr:sp macro="" textlink="$G$9">
        <xdr:nvSpPr>
          <xdr:cNvPr id="52" name="TextBox 51">
            <a:extLst>
              <a:ext uri="{FF2B5EF4-FFF2-40B4-BE49-F238E27FC236}">
                <a16:creationId xmlns:a16="http://schemas.microsoft.com/office/drawing/2014/main" id="{00000000-0008-0000-0A00-000034000000}"/>
              </a:ext>
            </a:extLst>
          </xdr:cNvPr>
          <xdr:cNvSpPr txBox="1"/>
        </xdr:nvSpPr>
        <xdr:spPr>
          <a:xfrm>
            <a:off x="5673011" y="1441907"/>
            <a:ext cx="803989" cy="423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B128356E-82CC-4478-935D-9B45D678A718}" type="TxLink">
              <a:rPr lang="en-US" sz="1400" b="1" i="0" u="none" strike="noStrike">
                <a:solidFill>
                  <a:srgbClr val="86988D"/>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1318.7</a:t>
            </a:fld>
            <a:endParaRPr lang="en-CA" sz="1400" b="1">
              <a:solidFill>
                <a:srgbClr val="86988D"/>
              </a:solidFill>
              <a:latin typeface="Arial" panose="020B0604020202020204" pitchFamily="34" charset="0"/>
              <a:cs typeface="Arial" panose="020B0604020202020204" pitchFamily="34" charset="0"/>
            </a:endParaRPr>
          </a:p>
        </xdr:txBody>
      </xdr:sp>
      <xdr:sp macro="" textlink="$F$9">
        <xdr:nvSpPr>
          <xdr:cNvPr id="47" name="TextBox 46">
            <a:extLst>
              <a:ext uri="{FF2B5EF4-FFF2-40B4-BE49-F238E27FC236}">
                <a16:creationId xmlns:a16="http://schemas.microsoft.com/office/drawing/2014/main" id="{00000000-0008-0000-0A00-00002F000000}"/>
              </a:ext>
            </a:extLst>
          </xdr:cNvPr>
          <xdr:cNvSpPr txBox="1"/>
        </xdr:nvSpPr>
        <xdr:spPr>
          <a:xfrm>
            <a:off x="3196331" y="1830641"/>
            <a:ext cx="903169" cy="368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BC2278DE-CFDE-4AB1-AD36-167EDECB0A1B}" type="TxLink">
              <a:rPr lang="en-US" sz="1400" b="1" i="0" u="none" strike="noStrike">
                <a:solidFill>
                  <a:srgbClr val="0070C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1126.6</a:t>
            </a:fld>
            <a:endParaRPr lang="en-CA" sz="1400" b="1">
              <a:solidFill>
                <a:srgbClr val="0070C0"/>
              </a:solidFill>
              <a:latin typeface="Arial" panose="020B0604020202020204" pitchFamily="34" charset="0"/>
              <a:cs typeface="Arial" panose="020B0604020202020204" pitchFamily="34" charset="0"/>
            </a:endParaRPr>
          </a:p>
        </xdr:txBody>
      </xdr:sp>
    </xdr:grpSp>
    <xdr:clientData/>
  </xdr:twoCellAnchor>
  <xdr:twoCellAnchor>
    <xdr:from>
      <xdr:col>25</xdr:col>
      <xdr:colOff>286091</xdr:colOff>
      <xdr:row>1</xdr:row>
      <xdr:rowOff>333723</xdr:rowOff>
    </xdr:from>
    <xdr:to>
      <xdr:col>34</xdr:col>
      <xdr:colOff>176</xdr:colOff>
      <xdr:row>11</xdr:row>
      <xdr:rowOff>176892</xdr:rowOff>
    </xdr:to>
    <xdr:grpSp>
      <xdr:nvGrpSpPr>
        <xdr:cNvPr id="288" name="Group 287">
          <a:extLst>
            <a:ext uri="{FF2B5EF4-FFF2-40B4-BE49-F238E27FC236}">
              <a16:creationId xmlns:a16="http://schemas.microsoft.com/office/drawing/2014/main" id="{00000000-0008-0000-0A00-000020010000}"/>
            </a:ext>
          </a:extLst>
        </xdr:cNvPr>
        <xdr:cNvGrpSpPr/>
      </xdr:nvGrpSpPr>
      <xdr:grpSpPr>
        <a:xfrm>
          <a:off x="7424238" y="625076"/>
          <a:ext cx="5160144" cy="3171316"/>
          <a:chOff x="6767713" y="479203"/>
          <a:chExt cx="5195378" cy="4037938"/>
        </a:xfrm>
      </xdr:grpSpPr>
      <xdr:grpSp>
        <xdr:nvGrpSpPr>
          <xdr:cNvPr id="287" name="Group 286">
            <a:extLst>
              <a:ext uri="{FF2B5EF4-FFF2-40B4-BE49-F238E27FC236}">
                <a16:creationId xmlns:a16="http://schemas.microsoft.com/office/drawing/2014/main" id="{00000000-0008-0000-0A00-00001F010000}"/>
              </a:ext>
            </a:extLst>
          </xdr:cNvPr>
          <xdr:cNvGrpSpPr/>
        </xdr:nvGrpSpPr>
        <xdr:grpSpPr>
          <a:xfrm>
            <a:off x="6767713" y="479203"/>
            <a:ext cx="5195378" cy="4037938"/>
            <a:chOff x="6767713" y="479203"/>
            <a:chExt cx="5195378" cy="4037938"/>
          </a:xfrm>
        </xdr:grpSpPr>
        <xdr:sp macro="" textlink="">
          <xdr:nvSpPr>
            <xdr:cNvPr id="108" name="TextBox 107">
              <a:extLst>
                <a:ext uri="{FF2B5EF4-FFF2-40B4-BE49-F238E27FC236}">
                  <a16:creationId xmlns:a16="http://schemas.microsoft.com/office/drawing/2014/main" id="{00000000-0008-0000-0A00-00006C000000}"/>
                </a:ext>
              </a:extLst>
            </xdr:cNvPr>
            <xdr:cNvSpPr txBox="1"/>
          </xdr:nvSpPr>
          <xdr:spPr>
            <a:xfrm>
              <a:off x="9778568" y="1145902"/>
              <a:ext cx="2184523" cy="689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effectLst/>
                  <a:latin typeface="Arial" panose="020B0604020202020204" pitchFamily="34" charset="0"/>
                  <a:ea typeface="+mn-ea"/>
                  <a:cs typeface="Arial" panose="020B0604020202020204" pitchFamily="34" charset="0"/>
                </a:rPr>
                <a:t>Forearm</a:t>
              </a:r>
              <a:r>
                <a:rPr lang="en-US" sz="1400" b="1" i="0" u="none" strike="noStrike" baseline="0">
                  <a:solidFill>
                    <a:srgbClr val="002060"/>
                  </a:solidFill>
                  <a:effectLst/>
                  <a:latin typeface="Arial" panose="020B0604020202020204" pitchFamily="34" charset="0"/>
                  <a:ea typeface="+mn-ea"/>
                  <a:cs typeface="Arial" panose="020B0604020202020204" pitchFamily="34" charset="0"/>
                </a:rPr>
                <a:t> - Hand</a:t>
              </a:r>
              <a:r>
                <a:rPr lang="en-US" sz="1400" b="1" i="0" u="none" strike="noStrike">
                  <a:solidFill>
                    <a:srgbClr val="002060"/>
                  </a:solidFill>
                  <a:effectLst/>
                  <a:latin typeface="Arial" panose="020B0604020202020204" pitchFamily="34" charset="0"/>
                  <a:ea typeface="+mn-ea"/>
                  <a:cs typeface="Arial" panose="020B0604020202020204" pitchFamily="34" charset="0"/>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effectLst/>
                  <a:latin typeface="Arial" panose="020B0604020202020204" pitchFamily="34" charset="0"/>
                  <a:ea typeface="+mn-ea"/>
                  <a:cs typeface="Arial" panose="020B0604020202020204" pitchFamily="34" charset="0"/>
                </a:rPr>
                <a:t>Length</a:t>
              </a:r>
            </a:p>
          </xdr:txBody>
        </xdr:sp>
        <xdr:grpSp>
          <xdr:nvGrpSpPr>
            <xdr:cNvPr id="207" name="Group 206">
              <a:extLst>
                <a:ext uri="{FF2B5EF4-FFF2-40B4-BE49-F238E27FC236}">
                  <a16:creationId xmlns:a16="http://schemas.microsoft.com/office/drawing/2014/main" id="{00000000-0008-0000-0A00-0000CF000000}"/>
                </a:ext>
              </a:extLst>
            </xdr:cNvPr>
            <xdr:cNvGrpSpPr/>
          </xdr:nvGrpSpPr>
          <xdr:grpSpPr>
            <a:xfrm>
              <a:off x="6767713" y="628119"/>
              <a:ext cx="3466869" cy="3889022"/>
              <a:chOff x="6805813" y="380469"/>
              <a:chExt cx="3466869" cy="3889022"/>
            </a:xfrm>
          </xdr:grpSpPr>
          <xdr:grpSp>
            <xdr:nvGrpSpPr>
              <xdr:cNvPr id="193" name="Group 192">
                <a:extLst>
                  <a:ext uri="{FF2B5EF4-FFF2-40B4-BE49-F238E27FC236}">
                    <a16:creationId xmlns:a16="http://schemas.microsoft.com/office/drawing/2014/main" id="{00000000-0008-0000-0A00-0000C1000000}"/>
                  </a:ext>
                </a:extLst>
              </xdr:cNvPr>
              <xdr:cNvGrpSpPr/>
            </xdr:nvGrpSpPr>
            <xdr:grpSpPr>
              <a:xfrm>
                <a:off x="8413212" y="760201"/>
                <a:ext cx="1859470" cy="3509290"/>
                <a:chOff x="5290512" y="2392201"/>
                <a:chExt cx="1859470" cy="3509290"/>
              </a:xfrm>
            </xdr:grpSpPr>
            <xdr:cxnSp macro="">
              <xdr:nvCxnSpPr>
                <xdr:cNvPr id="195" name="Straight Arrow Connector 194">
                  <a:extLst>
                    <a:ext uri="{FF2B5EF4-FFF2-40B4-BE49-F238E27FC236}">
                      <a16:creationId xmlns:a16="http://schemas.microsoft.com/office/drawing/2014/main" id="{00000000-0008-0000-0A00-0000C3000000}"/>
                    </a:ext>
                  </a:extLst>
                </xdr:cNvPr>
                <xdr:cNvCxnSpPr>
                  <a:cxnSpLocks/>
                </xdr:cNvCxnSpPr>
              </xdr:nvCxnSpPr>
              <xdr:spPr>
                <a:xfrm flipH="1">
                  <a:off x="5658162" y="2948402"/>
                  <a:ext cx="0" cy="2953089"/>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96" name="Straight Arrow Connector 195">
                  <a:extLst>
                    <a:ext uri="{FF2B5EF4-FFF2-40B4-BE49-F238E27FC236}">
                      <a16:creationId xmlns:a16="http://schemas.microsoft.com/office/drawing/2014/main" id="{00000000-0008-0000-0A00-0000C4000000}"/>
                    </a:ext>
                  </a:extLst>
                </xdr:cNvPr>
                <xdr:cNvCxnSpPr/>
              </xdr:nvCxnSpPr>
              <xdr:spPr>
                <a:xfrm flipH="1">
                  <a:off x="5301794" y="2883486"/>
                  <a:ext cx="1819609" cy="0"/>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97" name="Straight Arrow Connector 196">
                  <a:extLst>
                    <a:ext uri="{FF2B5EF4-FFF2-40B4-BE49-F238E27FC236}">
                      <a16:creationId xmlns:a16="http://schemas.microsoft.com/office/drawing/2014/main" id="{00000000-0008-0000-0A00-0000C5000000}"/>
                    </a:ext>
                  </a:extLst>
                </xdr:cNvPr>
                <xdr:cNvCxnSpPr/>
              </xdr:nvCxnSpPr>
              <xdr:spPr>
                <a:xfrm flipH="1">
                  <a:off x="5290512" y="2702422"/>
                  <a:ext cx="844907" cy="6072"/>
                </a:xfrm>
                <a:prstGeom prst="straightConnector1">
                  <a:avLst/>
                </a:prstGeom>
                <a:ln w="38100">
                  <a:solidFill>
                    <a:schemeClr val="accent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98" name="Straight Arrow Connector 197">
                  <a:extLst>
                    <a:ext uri="{FF2B5EF4-FFF2-40B4-BE49-F238E27FC236}">
                      <a16:creationId xmlns:a16="http://schemas.microsoft.com/office/drawing/2014/main" id="{00000000-0008-0000-0A00-0000C6000000}"/>
                    </a:ext>
                  </a:extLst>
                </xdr:cNvPr>
                <xdr:cNvCxnSpPr/>
              </xdr:nvCxnSpPr>
              <xdr:spPr>
                <a:xfrm flipH="1">
                  <a:off x="6102844" y="2392201"/>
                  <a:ext cx="911479" cy="0"/>
                </a:xfrm>
                <a:prstGeom prst="straightConnector1">
                  <a:avLst/>
                </a:prstGeom>
                <a:ln w="38100">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99" name="Straight Arrow Connector 198">
                  <a:extLst>
                    <a:ext uri="{FF2B5EF4-FFF2-40B4-BE49-F238E27FC236}">
                      <a16:creationId xmlns:a16="http://schemas.microsoft.com/office/drawing/2014/main" id="{00000000-0008-0000-0A00-0000C7000000}"/>
                    </a:ext>
                  </a:extLst>
                </xdr:cNvPr>
                <xdr:cNvCxnSpPr/>
              </xdr:nvCxnSpPr>
              <xdr:spPr>
                <a:xfrm flipH="1" flipV="1">
                  <a:off x="6098954" y="2691356"/>
                  <a:ext cx="1051028" cy="0"/>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grpSp>
            <xdr:nvGrpSpPr>
              <xdr:cNvPr id="96" name="Group 95">
                <a:extLst>
                  <a:ext uri="{FF2B5EF4-FFF2-40B4-BE49-F238E27FC236}">
                    <a16:creationId xmlns:a16="http://schemas.microsoft.com/office/drawing/2014/main" id="{00000000-0008-0000-0A00-000060000000}"/>
                  </a:ext>
                </a:extLst>
              </xdr:cNvPr>
              <xdr:cNvGrpSpPr/>
            </xdr:nvGrpSpPr>
            <xdr:grpSpPr>
              <a:xfrm>
                <a:off x="6805813" y="380469"/>
                <a:ext cx="1772095" cy="898848"/>
                <a:chOff x="22926792" y="1352819"/>
                <a:chExt cx="3157751" cy="2421187"/>
              </a:xfrm>
            </xdr:grpSpPr>
            <xdr:sp macro="" textlink="">
              <xdr:nvSpPr>
                <xdr:cNvPr id="111" name="TextBox 110">
                  <a:extLst>
                    <a:ext uri="{FF2B5EF4-FFF2-40B4-BE49-F238E27FC236}">
                      <a16:creationId xmlns:a16="http://schemas.microsoft.com/office/drawing/2014/main" id="{00000000-0008-0000-0A00-00006F000000}"/>
                    </a:ext>
                  </a:extLst>
                </xdr:cNvPr>
                <xdr:cNvSpPr txBox="1"/>
              </xdr:nvSpPr>
              <xdr:spPr>
                <a:xfrm>
                  <a:off x="22926792" y="1352819"/>
                  <a:ext cx="3157751" cy="2101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effectLst/>
                      <a:latin typeface="Arial" panose="020B0604020202020204" pitchFamily="34" charset="0"/>
                      <a:ea typeface="+mn-ea"/>
                      <a:cs typeface="Arial" panose="020B0604020202020204" pitchFamily="34" charset="0"/>
                    </a:rPr>
                    <a:t>Shoulder -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70C0"/>
                      </a:solidFill>
                      <a:effectLst/>
                      <a:latin typeface="Arial" panose="020B0604020202020204" pitchFamily="34" charset="0"/>
                      <a:ea typeface="+mn-ea"/>
                      <a:cs typeface="Arial" panose="020B0604020202020204" pitchFamily="34" charset="0"/>
                    </a:rPr>
                    <a:t>Elbow Length</a:t>
                  </a:r>
                </a:p>
              </xdr:txBody>
            </xdr:sp>
            <xdr:sp macro="" textlink="$E$6">
              <xdr:nvSpPr>
                <xdr:cNvPr id="109" name="TextBox 108">
                  <a:extLst>
                    <a:ext uri="{FF2B5EF4-FFF2-40B4-BE49-F238E27FC236}">
                      <a16:creationId xmlns:a16="http://schemas.microsoft.com/office/drawing/2014/main" id="{00000000-0008-0000-0A00-00006D000000}"/>
                    </a:ext>
                  </a:extLst>
                </xdr:cNvPr>
                <xdr:cNvSpPr txBox="1"/>
              </xdr:nvSpPr>
              <xdr:spPr>
                <a:xfrm>
                  <a:off x="24078344" y="2695437"/>
                  <a:ext cx="1469570" cy="107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0E6F8211-07A3-4034-B35A-79E851BC6FE0}" type="TxLink">
                    <a:rPr lang="en-US" sz="1400" b="1" i="0" u="none" strike="noStrike">
                      <a:solidFill>
                        <a:srgbClr val="0070C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383.5</a:t>
                  </a:fld>
                  <a:endParaRPr lang="en-US" sz="1400" b="1" i="0" u="none" strike="noStrike">
                    <a:solidFill>
                      <a:srgbClr val="0070C0"/>
                    </a:solidFill>
                    <a:effectLst/>
                    <a:latin typeface="Arial" panose="020B0604020202020204" pitchFamily="34" charset="0"/>
                    <a:ea typeface="+mn-ea"/>
                    <a:cs typeface="Arial" panose="020B0604020202020204" pitchFamily="34" charset="0"/>
                  </a:endParaRPr>
                </a:p>
              </xdr:txBody>
            </xdr:sp>
          </xdr:grpSp>
          <xdr:grpSp>
            <xdr:nvGrpSpPr>
              <xdr:cNvPr id="98" name="Group 97">
                <a:extLst>
                  <a:ext uri="{FF2B5EF4-FFF2-40B4-BE49-F238E27FC236}">
                    <a16:creationId xmlns:a16="http://schemas.microsoft.com/office/drawing/2014/main" id="{00000000-0008-0000-0A00-000062000000}"/>
                  </a:ext>
                </a:extLst>
              </xdr:cNvPr>
              <xdr:cNvGrpSpPr/>
            </xdr:nvGrpSpPr>
            <xdr:grpSpPr>
              <a:xfrm>
                <a:off x="7114871" y="1252386"/>
                <a:ext cx="1596743" cy="631923"/>
                <a:chOff x="23612541" y="2590497"/>
                <a:chExt cx="2385417" cy="1841558"/>
              </a:xfrm>
            </xdr:grpSpPr>
            <xdr:sp macro="" textlink="$G$6">
              <xdr:nvSpPr>
                <xdr:cNvPr id="103" name="TextBox 102">
                  <a:extLst>
                    <a:ext uri="{FF2B5EF4-FFF2-40B4-BE49-F238E27FC236}">
                      <a16:creationId xmlns:a16="http://schemas.microsoft.com/office/drawing/2014/main" id="{00000000-0008-0000-0A00-000067000000}"/>
                    </a:ext>
                  </a:extLst>
                </xdr:cNvPr>
                <xdr:cNvSpPr txBox="1"/>
              </xdr:nvSpPr>
              <xdr:spPr>
                <a:xfrm>
                  <a:off x="24180082" y="3324693"/>
                  <a:ext cx="1469571" cy="1107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14AC8191-C77D-4922-8A0D-58E4FF521505}"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812.0</a:t>
                  </a:fld>
                  <a:endParaRPr lang="en-US" sz="1400" b="1" i="0" u="none" strike="noStrike">
                    <a:solidFill>
                      <a:srgbClr val="BA36AA"/>
                    </a:solidFill>
                    <a:effectLst/>
                    <a:latin typeface="Arial" panose="020B0604020202020204" pitchFamily="34" charset="0"/>
                    <a:ea typeface="+mn-ea"/>
                    <a:cs typeface="Arial" panose="020B0604020202020204" pitchFamily="34" charset="0"/>
                  </a:endParaRPr>
                </a:p>
              </xdr:txBody>
            </xdr:sp>
            <xdr:sp macro="" textlink="">
              <xdr:nvSpPr>
                <xdr:cNvPr id="105" name="TextBox 104">
                  <a:extLst>
                    <a:ext uri="{FF2B5EF4-FFF2-40B4-BE49-F238E27FC236}">
                      <a16:creationId xmlns:a16="http://schemas.microsoft.com/office/drawing/2014/main" id="{00000000-0008-0000-0A00-000069000000}"/>
                    </a:ext>
                  </a:extLst>
                </xdr:cNvPr>
                <xdr:cNvSpPr txBox="1"/>
              </xdr:nvSpPr>
              <xdr:spPr>
                <a:xfrm>
                  <a:off x="23612541" y="2590497"/>
                  <a:ext cx="2385417" cy="790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effectLst/>
                      <a:latin typeface="Arial" panose="020B0604020202020204" pitchFamily="34" charset="0"/>
                      <a:ea typeface="+mn-ea"/>
                      <a:cs typeface="Arial" panose="020B0604020202020204" pitchFamily="34" charset="0"/>
                    </a:rPr>
                    <a:t>Arm Length</a:t>
                  </a:r>
                </a:p>
              </xdr:txBody>
            </xdr:sp>
          </xdr:grpSp>
        </xdr:grpSp>
        <xdr:grpSp>
          <xdr:nvGrpSpPr>
            <xdr:cNvPr id="95" name="Group 94">
              <a:extLst>
                <a:ext uri="{FF2B5EF4-FFF2-40B4-BE49-F238E27FC236}">
                  <a16:creationId xmlns:a16="http://schemas.microsoft.com/office/drawing/2014/main" id="{00000000-0008-0000-0A00-00005F000000}"/>
                </a:ext>
              </a:extLst>
            </xdr:cNvPr>
            <xdr:cNvGrpSpPr/>
          </xdr:nvGrpSpPr>
          <xdr:grpSpPr>
            <a:xfrm>
              <a:off x="8798737" y="1951640"/>
              <a:ext cx="2193113" cy="530891"/>
              <a:chOff x="14335142" y="3513196"/>
              <a:chExt cx="3866251" cy="1100754"/>
            </a:xfrm>
          </xdr:grpSpPr>
          <xdr:sp macro="" textlink="$N$6">
            <xdr:nvSpPr>
              <xdr:cNvPr id="115" name="TextBox 114">
                <a:extLst>
                  <a:ext uri="{FF2B5EF4-FFF2-40B4-BE49-F238E27FC236}">
                    <a16:creationId xmlns:a16="http://schemas.microsoft.com/office/drawing/2014/main" id="{00000000-0008-0000-0A00-000073000000}"/>
                  </a:ext>
                </a:extLst>
              </xdr:cNvPr>
              <xdr:cNvSpPr txBox="1"/>
            </xdr:nvSpPr>
            <xdr:spPr>
              <a:xfrm>
                <a:off x="14774629" y="4097147"/>
                <a:ext cx="1415982" cy="516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D2BDAC-D682-411A-9094-35B882F04B86}" type="TxLink">
                  <a:rPr lang="en-US" sz="1400" b="1" i="0" u="none" strike="noStrike">
                    <a:solidFill>
                      <a:schemeClr val="accent2"/>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chemeClr val="accent2"/>
                  </a:solidFill>
                  <a:latin typeface="Arial" panose="020B0604020202020204" pitchFamily="34" charset="0"/>
                  <a:cs typeface="Arial" panose="020B0604020202020204" pitchFamily="34" charset="0"/>
                </a:endParaRPr>
              </a:p>
            </xdr:txBody>
          </xdr:sp>
          <xdr:sp macro="" textlink="">
            <xdr:nvSpPr>
              <xdr:cNvPr id="113" name="TextBox 112">
                <a:extLst>
                  <a:ext uri="{FF2B5EF4-FFF2-40B4-BE49-F238E27FC236}">
                    <a16:creationId xmlns:a16="http://schemas.microsoft.com/office/drawing/2014/main" id="{00000000-0008-0000-0A00-000071000000}"/>
                  </a:ext>
                </a:extLst>
              </xdr:cNvPr>
              <xdr:cNvSpPr txBox="1"/>
            </xdr:nvSpPr>
            <xdr:spPr>
              <a:xfrm>
                <a:off x="14335142" y="3513196"/>
                <a:ext cx="3866251" cy="100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50"/>
                    </a:solidFill>
                    <a:latin typeface="Arial" panose="020B0604020202020204" pitchFamily="34" charset="0"/>
                    <a:cs typeface="Arial" panose="020B0604020202020204" pitchFamily="34" charset="0"/>
                  </a:rPr>
                  <a:t>Standing Waist Height</a:t>
                </a:r>
              </a:p>
            </xdr:txBody>
          </xdr:sp>
        </xdr:grpSp>
        <xdr:sp macro="" textlink="$F$6">
          <xdr:nvSpPr>
            <xdr:cNvPr id="106" name="TextBox 105">
              <a:extLst>
                <a:ext uri="{FF2B5EF4-FFF2-40B4-BE49-F238E27FC236}">
                  <a16:creationId xmlns:a16="http://schemas.microsoft.com/office/drawing/2014/main" id="{00000000-0008-0000-0A00-00006A000000}"/>
                </a:ext>
              </a:extLst>
            </xdr:cNvPr>
            <xdr:cNvSpPr txBox="1"/>
          </xdr:nvSpPr>
          <xdr:spPr>
            <a:xfrm>
              <a:off x="10390579" y="1618226"/>
              <a:ext cx="824707" cy="325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085097B-EA9B-471C-BA78-FF151E9DECBA}"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609.6</a:t>
              </a:fld>
              <a:endParaRPr lang="en-US" sz="1400" b="1" i="0" u="none" strike="noStrike">
                <a:solidFill>
                  <a:srgbClr val="002060"/>
                </a:solidFill>
                <a:effectLst/>
                <a:latin typeface="Arial" panose="020B0604020202020204" pitchFamily="34" charset="0"/>
                <a:ea typeface="+mn-ea"/>
                <a:cs typeface="Arial" panose="020B0604020202020204" pitchFamily="34" charset="0"/>
              </a:endParaRPr>
            </a:p>
          </xdr:txBody>
        </xdr:sp>
        <xdr:sp macro="" textlink="">
          <xdr:nvSpPr>
            <xdr:cNvPr id="102" name="TextBox 101">
              <a:extLst>
                <a:ext uri="{FF2B5EF4-FFF2-40B4-BE49-F238E27FC236}">
                  <a16:creationId xmlns:a16="http://schemas.microsoft.com/office/drawing/2014/main" id="{00000000-0008-0000-0A00-000066000000}"/>
                </a:ext>
              </a:extLst>
            </xdr:cNvPr>
            <xdr:cNvSpPr txBox="1"/>
          </xdr:nvSpPr>
          <xdr:spPr>
            <a:xfrm>
              <a:off x="9230932" y="479203"/>
              <a:ext cx="2382078" cy="430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FF0000"/>
                  </a:solidFill>
                  <a:effectLst/>
                  <a:latin typeface="Arial" panose="020B0604020202020204" pitchFamily="34" charset="0"/>
                  <a:ea typeface="+mn-ea"/>
                  <a:cs typeface="Arial" panose="020B0604020202020204" pitchFamily="34" charset="0"/>
                </a:rPr>
                <a:t>Forearm - Center of Grip</a:t>
              </a:r>
            </a:p>
          </xdr:txBody>
        </xdr:sp>
        <xdr:sp macro="" textlink="$K$6">
          <xdr:nvSpPr>
            <xdr:cNvPr id="38" name="TextBox 37">
              <a:extLst>
                <a:ext uri="{FF2B5EF4-FFF2-40B4-BE49-F238E27FC236}">
                  <a16:creationId xmlns:a16="http://schemas.microsoft.com/office/drawing/2014/main" id="{00000000-0008-0000-0A00-000026000000}"/>
                </a:ext>
              </a:extLst>
            </xdr:cNvPr>
            <xdr:cNvSpPr txBox="1"/>
          </xdr:nvSpPr>
          <xdr:spPr>
            <a:xfrm>
              <a:off x="9066110" y="2159570"/>
              <a:ext cx="824707" cy="367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BDB8558-F605-443F-9A54-6041651AB1D9}" type="TxLink">
                <a:rPr lang="en-US" sz="1400" b="1" i="0" u="none" strike="noStrike">
                  <a:solidFill>
                    <a:srgbClr val="00B05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1130.6</a:t>
              </a:fld>
              <a:endParaRPr lang="en-US" sz="1400" b="1" i="0" u="none" strike="noStrike">
                <a:solidFill>
                  <a:srgbClr val="00B050"/>
                </a:solidFill>
                <a:effectLst/>
                <a:latin typeface="Arial" panose="020B0604020202020204" pitchFamily="34" charset="0"/>
                <a:ea typeface="+mn-ea"/>
                <a:cs typeface="Arial" panose="020B0604020202020204" pitchFamily="34" charset="0"/>
              </a:endParaRPr>
            </a:p>
          </xdr:txBody>
        </xdr:sp>
      </xdr:grpSp>
      <xdr:sp macro="" textlink="$H$6">
        <xdr:nvSpPr>
          <xdr:cNvPr id="100" name="TextBox 99">
            <a:extLst>
              <a:ext uri="{FF2B5EF4-FFF2-40B4-BE49-F238E27FC236}">
                <a16:creationId xmlns:a16="http://schemas.microsoft.com/office/drawing/2014/main" id="{00000000-0008-0000-0A00-000064000000}"/>
              </a:ext>
            </a:extLst>
          </xdr:cNvPr>
          <xdr:cNvSpPr txBox="1"/>
        </xdr:nvSpPr>
        <xdr:spPr>
          <a:xfrm>
            <a:off x="10222527" y="721686"/>
            <a:ext cx="983695" cy="32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2AA6A1D8-6155-4154-A74D-0A53094FF7BD}" type="TxLink">
              <a:rPr lang="en-US" sz="1400" b="1" i="0" u="none" strike="noStrike">
                <a:solidFill>
                  <a:srgbClr val="FF000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381.0</a:t>
            </a:fld>
            <a:endParaRPr lang="en-US" sz="1400" b="1" i="0" u="none" strike="noStrike">
              <a:solidFill>
                <a:srgbClr val="FF0000"/>
              </a:solidFill>
              <a:effectLst/>
              <a:latin typeface="Arial" panose="020B0604020202020204" pitchFamily="34" charset="0"/>
              <a:ea typeface="+mn-ea"/>
              <a:cs typeface="Arial" panose="020B0604020202020204" pitchFamily="34" charset="0"/>
            </a:endParaRPr>
          </a:p>
        </xdr:txBody>
      </xdr:sp>
    </xdr:grpSp>
    <xdr:clientData/>
  </xdr:twoCellAnchor>
  <xdr:twoCellAnchor>
    <xdr:from>
      <xdr:col>30</xdr:col>
      <xdr:colOff>100752</xdr:colOff>
      <xdr:row>13</xdr:row>
      <xdr:rowOff>29738</xdr:rowOff>
    </xdr:from>
    <xdr:to>
      <xdr:col>35</xdr:col>
      <xdr:colOff>325794</xdr:colOff>
      <xdr:row>28</xdr:row>
      <xdr:rowOff>180655</xdr:rowOff>
    </xdr:to>
    <xdr:grpSp>
      <xdr:nvGrpSpPr>
        <xdr:cNvPr id="294" name="Group 293">
          <a:extLst>
            <a:ext uri="{FF2B5EF4-FFF2-40B4-BE49-F238E27FC236}">
              <a16:creationId xmlns:a16="http://schemas.microsoft.com/office/drawing/2014/main" id="{00000000-0008-0000-0A00-000026010000}"/>
            </a:ext>
          </a:extLst>
        </xdr:cNvPr>
        <xdr:cNvGrpSpPr/>
      </xdr:nvGrpSpPr>
      <xdr:grpSpPr>
        <a:xfrm>
          <a:off x="10264487" y="4030238"/>
          <a:ext cx="3250631" cy="3008417"/>
          <a:chOff x="11113175" y="4324563"/>
          <a:chExt cx="3265260" cy="3035442"/>
        </a:xfrm>
      </xdr:grpSpPr>
      <xdr:grpSp>
        <xdr:nvGrpSpPr>
          <xdr:cNvPr id="293" name="Group 292">
            <a:extLst>
              <a:ext uri="{FF2B5EF4-FFF2-40B4-BE49-F238E27FC236}">
                <a16:creationId xmlns:a16="http://schemas.microsoft.com/office/drawing/2014/main" id="{00000000-0008-0000-0A00-000025010000}"/>
              </a:ext>
            </a:extLst>
          </xdr:cNvPr>
          <xdr:cNvGrpSpPr/>
        </xdr:nvGrpSpPr>
        <xdr:grpSpPr>
          <a:xfrm>
            <a:off x="11113175" y="4324563"/>
            <a:ext cx="3265260" cy="3035442"/>
            <a:chOff x="11113175" y="4324563"/>
            <a:chExt cx="3265260" cy="3035442"/>
          </a:xfrm>
        </xdr:grpSpPr>
        <xdr:grpSp>
          <xdr:nvGrpSpPr>
            <xdr:cNvPr id="292" name="Group 291">
              <a:extLst>
                <a:ext uri="{FF2B5EF4-FFF2-40B4-BE49-F238E27FC236}">
                  <a16:creationId xmlns:a16="http://schemas.microsoft.com/office/drawing/2014/main" id="{00000000-0008-0000-0A00-000024010000}"/>
                </a:ext>
              </a:extLst>
            </xdr:cNvPr>
            <xdr:cNvGrpSpPr/>
          </xdr:nvGrpSpPr>
          <xdr:grpSpPr>
            <a:xfrm>
              <a:off x="11113175" y="4324563"/>
              <a:ext cx="3265260" cy="3035442"/>
              <a:chOff x="11113175" y="4324563"/>
              <a:chExt cx="3265260" cy="3035442"/>
            </a:xfrm>
          </xdr:grpSpPr>
          <xdr:grpSp>
            <xdr:nvGrpSpPr>
              <xdr:cNvPr id="188" name="Group 187">
                <a:extLst>
                  <a:ext uri="{FF2B5EF4-FFF2-40B4-BE49-F238E27FC236}">
                    <a16:creationId xmlns:a16="http://schemas.microsoft.com/office/drawing/2014/main" id="{00000000-0008-0000-0A00-0000BC000000}"/>
                  </a:ext>
                </a:extLst>
              </xdr:cNvPr>
              <xdr:cNvGrpSpPr/>
            </xdr:nvGrpSpPr>
            <xdr:grpSpPr>
              <a:xfrm>
                <a:off x="11113175" y="4324563"/>
                <a:ext cx="1275778" cy="3035442"/>
                <a:chOff x="4199225" y="1929663"/>
                <a:chExt cx="1275778" cy="3035442"/>
              </a:xfrm>
            </xdr:grpSpPr>
            <xdr:cxnSp macro="">
              <xdr:nvCxnSpPr>
                <xdr:cNvPr id="190" name="Straight Arrow Connector 189">
                  <a:extLst>
                    <a:ext uri="{FF2B5EF4-FFF2-40B4-BE49-F238E27FC236}">
                      <a16:creationId xmlns:a16="http://schemas.microsoft.com/office/drawing/2014/main" id="{00000000-0008-0000-0A00-0000BE000000}"/>
                    </a:ext>
                  </a:extLst>
                </xdr:cNvPr>
                <xdr:cNvCxnSpPr/>
              </xdr:nvCxnSpPr>
              <xdr:spPr>
                <a:xfrm flipH="1">
                  <a:off x="4199225" y="3428999"/>
                  <a:ext cx="1275778" cy="0"/>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91" name="Straight Arrow Connector 190">
                  <a:extLst>
                    <a:ext uri="{FF2B5EF4-FFF2-40B4-BE49-F238E27FC236}">
                      <a16:creationId xmlns:a16="http://schemas.microsoft.com/office/drawing/2014/main" id="{00000000-0008-0000-0A00-0000BF000000}"/>
                    </a:ext>
                  </a:extLst>
                </xdr:cNvPr>
                <xdr:cNvCxnSpPr/>
              </xdr:nvCxnSpPr>
              <xdr:spPr>
                <a:xfrm>
                  <a:off x="4969769" y="1929663"/>
                  <a:ext cx="0" cy="3035442"/>
                </a:xfrm>
                <a:prstGeom prst="straightConnector1">
                  <a:avLst/>
                </a:prstGeom>
                <a:ln w="38100">
                  <a:solidFill>
                    <a:srgbClr val="005426"/>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86" name="TextBox 85">
                <a:extLst>
                  <a:ext uri="{FF2B5EF4-FFF2-40B4-BE49-F238E27FC236}">
                    <a16:creationId xmlns:a16="http://schemas.microsoft.com/office/drawing/2014/main" id="{00000000-0008-0000-0A00-000056000000}"/>
                  </a:ext>
                </a:extLst>
              </xdr:cNvPr>
              <xdr:cNvSpPr txBox="1"/>
            </xdr:nvSpPr>
            <xdr:spPr>
              <a:xfrm>
                <a:off x="11625778" y="4895432"/>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5426"/>
                    </a:solidFill>
                    <a:latin typeface="Arial" panose="020B0604020202020204" pitchFamily="34" charset="0"/>
                    <a:cs typeface="Arial" panose="020B0604020202020204" pitchFamily="34" charset="0"/>
                  </a:rPr>
                  <a:t>Hand Length</a:t>
                </a:r>
              </a:p>
            </xdr:txBody>
          </xdr:sp>
          <xdr:sp macro="" textlink="">
            <xdr:nvSpPr>
              <xdr:cNvPr id="88" name="TextBox 87">
                <a:extLst>
                  <a:ext uri="{FF2B5EF4-FFF2-40B4-BE49-F238E27FC236}">
                    <a16:creationId xmlns:a16="http://schemas.microsoft.com/office/drawing/2014/main" id="{00000000-0008-0000-0A00-000058000000}"/>
                  </a:ext>
                </a:extLst>
              </xdr:cNvPr>
              <xdr:cNvSpPr txBox="1"/>
            </xdr:nvSpPr>
            <xdr:spPr>
              <a:xfrm>
                <a:off x="12600881" y="5381895"/>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2060"/>
                    </a:solidFill>
                    <a:latin typeface="Arial" panose="020B0604020202020204" pitchFamily="34" charset="0"/>
                    <a:cs typeface="Arial" panose="020B0604020202020204" pitchFamily="34" charset="0"/>
                  </a:rPr>
                  <a:t>Palm Length</a:t>
                </a:r>
              </a:p>
            </xdr:txBody>
          </xdr:sp>
          <xdr:sp macro="" textlink="$I$9">
            <xdr:nvSpPr>
              <xdr:cNvPr id="89" name="TextBox 88">
                <a:extLst>
                  <a:ext uri="{FF2B5EF4-FFF2-40B4-BE49-F238E27FC236}">
                    <a16:creationId xmlns:a16="http://schemas.microsoft.com/office/drawing/2014/main" id="{00000000-0008-0000-0A00-000059000000}"/>
                  </a:ext>
                </a:extLst>
              </xdr:cNvPr>
              <xdr:cNvSpPr txBox="1"/>
            </xdr:nvSpPr>
            <xdr:spPr>
              <a:xfrm>
                <a:off x="11583458" y="5122894"/>
                <a:ext cx="1380988" cy="308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1FB5448-584B-4622-B588-B77825CA5078}" type="TxLink">
                  <a:rPr lang="en-US" sz="1400" b="1" i="0" u="none" strike="noStrike">
                    <a:solidFill>
                      <a:srgbClr val="005426"/>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207.2</a:t>
                </a:fld>
                <a:endParaRPr lang="en-CA" sz="1400" b="1">
                  <a:solidFill>
                    <a:srgbClr val="005426"/>
                  </a:solidFill>
                  <a:latin typeface="Arial" panose="020B0604020202020204" pitchFamily="34" charset="0"/>
                  <a:cs typeface="Arial" panose="020B0604020202020204" pitchFamily="34" charset="0"/>
                </a:endParaRPr>
              </a:p>
            </xdr:txBody>
          </xdr:sp>
          <xdr:sp macro="" textlink="$J$9">
            <xdr:nvSpPr>
              <xdr:cNvPr id="91" name="TextBox 90">
                <a:extLst>
                  <a:ext uri="{FF2B5EF4-FFF2-40B4-BE49-F238E27FC236}">
                    <a16:creationId xmlns:a16="http://schemas.microsoft.com/office/drawing/2014/main" id="{00000000-0008-0000-0A00-00005B000000}"/>
                  </a:ext>
                </a:extLst>
              </xdr:cNvPr>
              <xdr:cNvSpPr txBox="1"/>
            </xdr:nvSpPr>
            <xdr:spPr>
              <a:xfrm>
                <a:off x="13002022" y="5575264"/>
                <a:ext cx="1244085" cy="36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3F23C445-67CA-4B47-AB2E-9F670CA261C3}" type="TxLink">
                  <a:rPr lang="en-US" sz="1400" b="1" i="0" u="none" strike="noStrike">
                    <a:solidFill>
                      <a:srgbClr val="00206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120.1</a:t>
                </a:fld>
                <a:endParaRPr lang="en-CA" sz="1400" b="1" i="0">
                  <a:solidFill>
                    <a:srgbClr val="002060"/>
                  </a:solidFill>
                  <a:latin typeface="Arial" panose="020B0604020202020204" pitchFamily="34" charset="0"/>
                  <a:cs typeface="Arial" panose="020B0604020202020204" pitchFamily="34" charset="0"/>
                </a:endParaRPr>
              </a:p>
            </xdr:txBody>
          </xdr:sp>
        </xdr:grpSp>
        <xdr:sp macro="" textlink="">
          <xdr:nvSpPr>
            <xdr:cNvPr id="87" name="TextBox 86">
              <a:extLst>
                <a:ext uri="{FF2B5EF4-FFF2-40B4-BE49-F238E27FC236}">
                  <a16:creationId xmlns:a16="http://schemas.microsoft.com/office/drawing/2014/main" id="{00000000-0008-0000-0A00-000057000000}"/>
                </a:ext>
              </a:extLst>
            </xdr:cNvPr>
            <xdr:cNvSpPr txBox="1"/>
          </xdr:nvSpPr>
          <xdr:spPr>
            <a:xfrm>
              <a:off x="11908654" y="5896877"/>
              <a:ext cx="1777554" cy="24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latin typeface="Arial" panose="020B0604020202020204" pitchFamily="34" charset="0"/>
                  <a:cs typeface="Arial" panose="020B0604020202020204" pitchFamily="34" charset="0"/>
                </a:rPr>
                <a:t>Hand Breadth</a:t>
              </a:r>
            </a:p>
          </xdr:txBody>
        </xdr:sp>
      </xdr:grpSp>
      <xdr:sp macro="" textlink="$H$9">
        <xdr:nvSpPr>
          <xdr:cNvPr id="90" name="TextBox 89">
            <a:extLst>
              <a:ext uri="{FF2B5EF4-FFF2-40B4-BE49-F238E27FC236}">
                <a16:creationId xmlns:a16="http://schemas.microsoft.com/office/drawing/2014/main" id="{00000000-0008-0000-0A00-00005A000000}"/>
              </a:ext>
            </a:extLst>
          </xdr:cNvPr>
          <xdr:cNvSpPr txBox="1"/>
        </xdr:nvSpPr>
        <xdr:spPr>
          <a:xfrm>
            <a:off x="12116490" y="6158876"/>
            <a:ext cx="1237560" cy="29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7E85368-F37A-42EA-86E0-BAE7650BA16E}"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86.4</a:t>
            </a:fld>
            <a:endParaRPr lang="en-CA" sz="1400" b="1">
              <a:solidFill>
                <a:srgbClr val="BA36AA"/>
              </a:solidFill>
              <a:latin typeface="Arial" panose="020B0604020202020204" pitchFamily="34" charset="0"/>
              <a:cs typeface="Arial" panose="020B0604020202020204" pitchFamily="34" charset="0"/>
            </a:endParaRPr>
          </a:p>
        </xdr:txBody>
      </xdr:sp>
    </xdr:grpSp>
    <xdr:clientData/>
  </xdr:twoCellAnchor>
  <xdr:twoCellAnchor>
    <xdr:from>
      <xdr:col>3</xdr:col>
      <xdr:colOff>515542</xdr:colOff>
      <xdr:row>12</xdr:row>
      <xdr:rowOff>55377</xdr:rowOff>
    </xdr:from>
    <xdr:to>
      <xdr:col>29</xdr:col>
      <xdr:colOff>335235</xdr:colOff>
      <xdr:row>30</xdr:row>
      <xdr:rowOff>64336</xdr:rowOff>
    </xdr:to>
    <xdr:grpSp>
      <xdr:nvGrpSpPr>
        <xdr:cNvPr id="295" name="Group 294">
          <a:extLst>
            <a:ext uri="{FF2B5EF4-FFF2-40B4-BE49-F238E27FC236}">
              <a16:creationId xmlns:a16="http://schemas.microsoft.com/office/drawing/2014/main" id="{00000000-0008-0000-0A00-000027010000}"/>
            </a:ext>
          </a:extLst>
        </xdr:cNvPr>
        <xdr:cNvGrpSpPr/>
      </xdr:nvGrpSpPr>
      <xdr:grpSpPr>
        <a:xfrm>
          <a:off x="3104101" y="3865377"/>
          <a:ext cx="6789752" cy="3437959"/>
          <a:chOff x="2971800" y="4057650"/>
          <a:chExt cx="6835458" cy="3468843"/>
        </a:xfrm>
      </xdr:grpSpPr>
      <xdr:grpSp>
        <xdr:nvGrpSpPr>
          <xdr:cNvPr id="248" name="Group 247">
            <a:extLst>
              <a:ext uri="{FF2B5EF4-FFF2-40B4-BE49-F238E27FC236}">
                <a16:creationId xmlns:a16="http://schemas.microsoft.com/office/drawing/2014/main" id="{00000000-0008-0000-0A00-0000F8000000}"/>
              </a:ext>
            </a:extLst>
          </xdr:cNvPr>
          <xdr:cNvGrpSpPr/>
        </xdr:nvGrpSpPr>
        <xdr:grpSpPr>
          <a:xfrm>
            <a:off x="3429000" y="5317234"/>
            <a:ext cx="2636941" cy="2198975"/>
            <a:chOff x="815576" y="722372"/>
            <a:chExt cx="2636941" cy="3869987"/>
          </a:xfrm>
        </xdr:grpSpPr>
        <xdr:cxnSp macro="">
          <xdr:nvCxnSpPr>
            <xdr:cNvPr id="272" name="Straight Arrow Connector 271">
              <a:extLst>
                <a:ext uri="{FF2B5EF4-FFF2-40B4-BE49-F238E27FC236}">
                  <a16:creationId xmlns:a16="http://schemas.microsoft.com/office/drawing/2014/main" id="{00000000-0008-0000-0A00-000010010000}"/>
                </a:ext>
              </a:extLst>
            </xdr:cNvPr>
            <xdr:cNvCxnSpPr>
              <a:cxnSpLocks/>
            </xdr:cNvCxnSpPr>
          </xdr:nvCxnSpPr>
          <xdr:spPr>
            <a:xfrm>
              <a:off x="3269529" y="1579617"/>
              <a:ext cx="0" cy="3012742"/>
            </a:xfrm>
            <a:prstGeom prst="straightConnector1">
              <a:avLst/>
            </a:prstGeom>
            <a:ln w="38100">
              <a:solidFill>
                <a:schemeClr val="accent6">
                  <a:lumMod val="50000"/>
                </a:schemeClr>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73" name="TextBox 140">
              <a:extLst>
                <a:ext uri="{FF2B5EF4-FFF2-40B4-BE49-F238E27FC236}">
                  <a16:creationId xmlns:a16="http://schemas.microsoft.com/office/drawing/2014/main" id="{00000000-0008-0000-0A00-000011010000}"/>
                </a:ext>
              </a:extLst>
            </xdr:cNvPr>
            <xdr:cNvSpPr txBox="1"/>
          </xdr:nvSpPr>
          <xdr:spPr>
            <a:xfrm>
              <a:off x="815576" y="722372"/>
              <a:ext cx="2636941" cy="462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chemeClr val="accent6">
                      <a:lumMod val="50000"/>
                    </a:schemeClr>
                  </a:solidFill>
                  <a:latin typeface="Arial" panose="020B0604020202020204" pitchFamily="34" charset="0"/>
                  <a:cs typeface="Arial" panose="020B0604020202020204" pitchFamily="34" charset="0"/>
                </a:rPr>
                <a:t>Seated Elbow </a:t>
              </a:r>
              <a:r>
                <a:rPr lang="en-US" sz="1400" b="1">
                  <a:solidFill>
                    <a:srgbClr val="385723"/>
                  </a:solidFill>
                  <a:latin typeface="Arial" panose="020B0604020202020204" pitchFamily="34" charset="0"/>
                  <a:cs typeface="Arial" panose="020B0604020202020204" pitchFamily="34" charset="0"/>
                </a:rPr>
                <a:t>Height</a:t>
              </a:r>
            </a:p>
          </xdr:txBody>
        </xdr:sp>
      </xdr:grpSp>
      <xdr:grpSp>
        <xdr:nvGrpSpPr>
          <xdr:cNvPr id="249" name="Group 248">
            <a:extLst>
              <a:ext uri="{FF2B5EF4-FFF2-40B4-BE49-F238E27FC236}">
                <a16:creationId xmlns:a16="http://schemas.microsoft.com/office/drawing/2014/main" id="{00000000-0008-0000-0A00-0000F9000000}"/>
              </a:ext>
            </a:extLst>
          </xdr:cNvPr>
          <xdr:cNvGrpSpPr/>
        </xdr:nvGrpSpPr>
        <xdr:grpSpPr>
          <a:xfrm>
            <a:off x="6671774" y="6387084"/>
            <a:ext cx="3121117" cy="1139409"/>
            <a:chOff x="3053422" y="2063908"/>
            <a:chExt cx="3121117" cy="2005251"/>
          </a:xfrm>
        </xdr:grpSpPr>
        <xdr:cxnSp macro="">
          <xdr:nvCxnSpPr>
            <xdr:cNvPr id="270" name="Straight Arrow Connector 269">
              <a:extLst>
                <a:ext uri="{FF2B5EF4-FFF2-40B4-BE49-F238E27FC236}">
                  <a16:creationId xmlns:a16="http://schemas.microsoft.com/office/drawing/2014/main" id="{00000000-0008-0000-0A00-00000E010000}"/>
                </a:ext>
              </a:extLst>
            </xdr:cNvPr>
            <xdr:cNvCxnSpPr>
              <a:cxnSpLocks/>
            </xdr:cNvCxnSpPr>
          </xdr:nvCxnSpPr>
          <xdr:spPr>
            <a:xfrm>
              <a:off x="3053422" y="2063908"/>
              <a:ext cx="0" cy="2005251"/>
            </a:xfrm>
            <a:prstGeom prst="straightConnector1">
              <a:avLst/>
            </a:prstGeom>
            <a:ln w="38100">
              <a:solidFill>
                <a:srgbClr val="23C794"/>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71" name="TextBox 137">
              <a:extLst>
                <a:ext uri="{FF2B5EF4-FFF2-40B4-BE49-F238E27FC236}">
                  <a16:creationId xmlns:a16="http://schemas.microsoft.com/office/drawing/2014/main" id="{00000000-0008-0000-0A00-00000F010000}"/>
                </a:ext>
              </a:extLst>
            </xdr:cNvPr>
            <xdr:cNvSpPr txBox="1"/>
          </xdr:nvSpPr>
          <xdr:spPr>
            <a:xfrm>
              <a:off x="3084183" y="2550266"/>
              <a:ext cx="3090356" cy="581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23C794"/>
                  </a:solidFill>
                  <a:latin typeface="Arial" panose="020B0604020202020204" pitchFamily="34" charset="0"/>
                  <a:cs typeface="Arial" panose="020B0604020202020204" pitchFamily="34" charset="0"/>
                </a:rPr>
                <a:t>Seated Popliteal Height</a:t>
              </a:r>
            </a:p>
          </xdr:txBody>
        </xdr:sp>
      </xdr:grpSp>
      <xdr:grpSp>
        <xdr:nvGrpSpPr>
          <xdr:cNvPr id="250" name="Group 249">
            <a:extLst>
              <a:ext uri="{FF2B5EF4-FFF2-40B4-BE49-F238E27FC236}">
                <a16:creationId xmlns:a16="http://schemas.microsoft.com/office/drawing/2014/main" id="{00000000-0008-0000-0A00-0000FA000000}"/>
              </a:ext>
            </a:extLst>
          </xdr:cNvPr>
          <xdr:cNvGrpSpPr/>
        </xdr:nvGrpSpPr>
        <xdr:grpSpPr>
          <a:xfrm>
            <a:off x="3505201" y="5810250"/>
            <a:ext cx="3643400" cy="408078"/>
            <a:chOff x="-707288" y="1427972"/>
            <a:chExt cx="4655089" cy="1009693"/>
          </a:xfrm>
        </xdr:grpSpPr>
        <xdr:cxnSp macro="">
          <xdr:nvCxnSpPr>
            <xdr:cNvPr id="268" name="Straight Arrow Connector 267">
              <a:extLst>
                <a:ext uri="{FF2B5EF4-FFF2-40B4-BE49-F238E27FC236}">
                  <a16:creationId xmlns:a16="http://schemas.microsoft.com/office/drawing/2014/main" id="{00000000-0008-0000-0A00-00000C010000}"/>
                </a:ext>
              </a:extLst>
            </xdr:cNvPr>
            <xdr:cNvCxnSpPr/>
          </xdr:nvCxnSpPr>
          <xdr:spPr>
            <a:xfrm flipH="1" flipV="1">
              <a:off x="1871086" y="2433867"/>
              <a:ext cx="2076715" cy="3798"/>
            </a:xfrm>
            <a:prstGeom prst="straightConnector1">
              <a:avLst/>
            </a:prstGeom>
            <a:ln w="38100">
              <a:solidFill>
                <a:srgbClr val="BA36AA"/>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69" name="TextBox 125">
              <a:extLst>
                <a:ext uri="{FF2B5EF4-FFF2-40B4-BE49-F238E27FC236}">
                  <a16:creationId xmlns:a16="http://schemas.microsoft.com/office/drawing/2014/main" id="{00000000-0008-0000-0A00-00000D010000}"/>
                </a:ext>
              </a:extLst>
            </xdr:cNvPr>
            <xdr:cNvSpPr txBox="1"/>
          </xdr:nvSpPr>
          <xdr:spPr>
            <a:xfrm>
              <a:off x="-707288" y="1427972"/>
              <a:ext cx="2757021" cy="86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BA36AA"/>
                  </a:solidFill>
                  <a:effectLst/>
                  <a:latin typeface="Arial" panose="020B0604020202020204" pitchFamily="34" charset="0"/>
                  <a:ea typeface="+mn-ea"/>
                  <a:cs typeface="Arial" panose="020B0604020202020204" pitchFamily="34" charset="0"/>
                </a:rPr>
                <a:t>Buttock-Knee Length</a:t>
              </a:r>
            </a:p>
          </xdr:txBody>
        </xdr:sp>
      </xdr:grpSp>
      <xdr:grpSp>
        <xdr:nvGrpSpPr>
          <xdr:cNvPr id="252" name="Group 251">
            <a:extLst>
              <a:ext uri="{FF2B5EF4-FFF2-40B4-BE49-F238E27FC236}">
                <a16:creationId xmlns:a16="http://schemas.microsoft.com/office/drawing/2014/main" id="{00000000-0008-0000-0A00-0000FC000000}"/>
              </a:ext>
            </a:extLst>
          </xdr:cNvPr>
          <xdr:cNvGrpSpPr/>
        </xdr:nvGrpSpPr>
        <xdr:grpSpPr>
          <a:xfrm>
            <a:off x="5891962" y="5732911"/>
            <a:ext cx="3158280" cy="1772377"/>
            <a:chOff x="3865217" y="-678158"/>
            <a:chExt cx="3158280" cy="3105355"/>
          </a:xfrm>
        </xdr:grpSpPr>
        <xdr:cxnSp macro="">
          <xdr:nvCxnSpPr>
            <xdr:cNvPr id="264" name="Straight Arrow Connector 263">
              <a:extLst>
                <a:ext uri="{FF2B5EF4-FFF2-40B4-BE49-F238E27FC236}">
                  <a16:creationId xmlns:a16="http://schemas.microsoft.com/office/drawing/2014/main" id="{00000000-0008-0000-0A00-000008010000}"/>
                </a:ext>
              </a:extLst>
            </xdr:cNvPr>
            <xdr:cNvCxnSpPr>
              <a:cxnSpLocks/>
            </xdr:cNvCxnSpPr>
          </xdr:nvCxnSpPr>
          <xdr:spPr>
            <a:xfrm>
              <a:off x="4305482" y="-276049"/>
              <a:ext cx="0" cy="2703246"/>
            </a:xfrm>
            <a:prstGeom prst="straightConnector1">
              <a:avLst/>
            </a:prstGeom>
            <a:ln w="38100">
              <a:solidFill>
                <a:srgbClr val="C0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65" name="TextBox 129">
              <a:extLst>
                <a:ext uri="{FF2B5EF4-FFF2-40B4-BE49-F238E27FC236}">
                  <a16:creationId xmlns:a16="http://schemas.microsoft.com/office/drawing/2014/main" id="{00000000-0008-0000-0A00-000009010000}"/>
                </a:ext>
              </a:extLst>
            </xdr:cNvPr>
            <xdr:cNvSpPr txBox="1"/>
          </xdr:nvSpPr>
          <xdr:spPr>
            <a:xfrm>
              <a:off x="3865217" y="-678158"/>
              <a:ext cx="3158280" cy="51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C00000"/>
                  </a:solidFill>
                  <a:latin typeface="Arial" panose="020B0604020202020204" pitchFamily="34" charset="0"/>
                  <a:cs typeface="Arial" panose="020B0604020202020204" pitchFamily="34" charset="0"/>
                </a:rPr>
                <a:t>Seated Thigh Clearance</a:t>
              </a:r>
            </a:p>
          </xdr:txBody>
        </xdr:sp>
      </xdr:grpSp>
      <xdr:grpSp>
        <xdr:nvGrpSpPr>
          <xdr:cNvPr id="253" name="Group 252">
            <a:extLst>
              <a:ext uri="{FF2B5EF4-FFF2-40B4-BE49-F238E27FC236}">
                <a16:creationId xmlns:a16="http://schemas.microsoft.com/office/drawing/2014/main" id="{00000000-0008-0000-0A00-0000FD000000}"/>
              </a:ext>
            </a:extLst>
          </xdr:cNvPr>
          <xdr:cNvGrpSpPr/>
        </xdr:nvGrpSpPr>
        <xdr:grpSpPr>
          <a:xfrm>
            <a:off x="5591175" y="4237577"/>
            <a:ext cx="2913814" cy="3275590"/>
            <a:chOff x="-467661" y="-542167"/>
            <a:chExt cx="2913814" cy="5744961"/>
          </a:xfrm>
        </xdr:grpSpPr>
        <xdr:sp macro="" textlink="">
          <xdr:nvSpPr>
            <xdr:cNvPr id="263" name="TextBox 147">
              <a:extLst>
                <a:ext uri="{FF2B5EF4-FFF2-40B4-BE49-F238E27FC236}">
                  <a16:creationId xmlns:a16="http://schemas.microsoft.com/office/drawing/2014/main" id="{00000000-0008-0000-0A00-000007010000}"/>
                </a:ext>
              </a:extLst>
            </xdr:cNvPr>
            <xdr:cNvSpPr txBox="1"/>
          </xdr:nvSpPr>
          <xdr:spPr>
            <a:xfrm>
              <a:off x="-467661" y="-542167"/>
              <a:ext cx="2913814" cy="622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ED7D31"/>
                  </a:solidFill>
                  <a:effectLst/>
                  <a:latin typeface="Arial" panose="020B0604020202020204" pitchFamily="34" charset="0"/>
                  <a:ea typeface="+mn-ea"/>
                  <a:cs typeface="Arial" panose="020B0604020202020204" pitchFamily="34" charset="0"/>
                </a:rPr>
                <a:t>Seated Eye Height</a:t>
              </a:r>
            </a:p>
          </xdr:txBody>
        </xdr:sp>
        <xdr:cxnSp macro="">
          <xdr:nvCxnSpPr>
            <xdr:cNvPr id="262" name="Straight Arrow Connector 261">
              <a:extLst>
                <a:ext uri="{FF2B5EF4-FFF2-40B4-BE49-F238E27FC236}">
                  <a16:creationId xmlns:a16="http://schemas.microsoft.com/office/drawing/2014/main" id="{00000000-0008-0000-0A00-000006010000}"/>
                </a:ext>
              </a:extLst>
            </xdr:cNvPr>
            <xdr:cNvCxnSpPr>
              <a:cxnSpLocks/>
            </xdr:cNvCxnSpPr>
          </xdr:nvCxnSpPr>
          <xdr:spPr>
            <a:xfrm>
              <a:off x="0" y="-390790"/>
              <a:ext cx="0" cy="5593584"/>
            </a:xfrm>
            <a:prstGeom prst="straightConnector1">
              <a:avLst/>
            </a:prstGeom>
            <a:ln w="38100">
              <a:solidFill>
                <a:schemeClr val="accent2"/>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grpSp>
        <xdr:nvGrpSpPr>
          <xdr:cNvPr id="254" name="Group 253">
            <a:extLst>
              <a:ext uri="{FF2B5EF4-FFF2-40B4-BE49-F238E27FC236}">
                <a16:creationId xmlns:a16="http://schemas.microsoft.com/office/drawing/2014/main" id="{00000000-0008-0000-0A00-0000FE000000}"/>
              </a:ext>
            </a:extLst>
          </xdr:cNvPr>
          <xdr:cNvGrpSpPr/>
        </xdr:nvGrpSpPr>
        <xdr:grpSpPr>
          <a:xfrm>
            <a:off x="6581866" y="6119343"/>
            <a:ext cx="3225392" cy="1404262"/>
            <a:chOff x="-571025" y="-308090"/>
            <a:chExt cx="3225392" cy="2465545"/>
          </a:xfrm>
        </xdr:grpSpPr>
        <xdr:cxnSp macro="">
          <xdr:nvCxnSpPr>
            <xdr:cNvPr id="258" name="Straight Arrow Connector 257">
              <a:extLst>
                <a:ext uri="{FF2B5EF4-FFF2-40B4-BE49-F238E27FC236}">
                  <a16:creationId xmlns:a16="http://schemas.microsoft.com/office/drawing/2014/main" id="{00000000-0008-0000-0A00-000002010000}"/>
                </a:ext>
              </a:extLst>
            </xdr:cNvPr>
            <xdr:cNvCxnSpPr>
              <a:cxnSpLocks/>
            </xdr:cNvCxnSpPr>
          </xdr:nvCxnSpPr>
          <xdr:spPr>
            <a:xfrm>
              <a:off x="44038" y="-308090"/>
              <a:ext cx="0" cy="2465545"/>
            </a:xfrm>
            <a:prstGeom prst="straightConnector1">
              <a:avLst/>
            </a:prstGeom>
            <a:ln w="38100">
              <a:solidFill>
                <a:srgbClr val="7030A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61" name="TextBox 133">
              <a:extLst>
                <a:ext uri="{FF2B5EF4-FFF2-40B4-BE49-F238E27FC236}">
                  <a16:creationId xmlns:a16="http://schemas.microsoft.com/office/drawing/2014/main" id="{00000000-0008-0000-0A00-000005010000}"/>
                </a:ext>
              </a:extLst>
            </xdr:cNvPr>
            <xdr:cNvSpPr txBox="1"/>
          </xdr:nvSpPr>
          <xdr:spPr>
            <a:xfrm>
              <a:off x="-571025" y="-79488"/>
              <a:ext cx="3225392" cy="386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7030A0"/>
                  </a:solidFill>
                  <a:latin typeface="Arial" panose="020B0604020202020204" pitchFamily="34" charset="0"/>
                  <a:cs typeface="Arial" panose="020B0604020202020204" pitchFamily="34" charset="0"/>
                </a:rPr>
                <a:t>Seated Knee Height</a:t>
              </a:r>
            </a:p>
          </xdr:txBody>
        </xdr:sp>
      </xdr:grpSp>
      <xdr:grpSp>
        <xdr:nvGrpSpPr>
          <xdr:cNvPr id="255" name="Group 254">
            <a:extLst>
              <a:ext uri="{FF2B5EF4-FFF2-40B4-BE49-F238E27FC236}">
                <a16:creationId xmlns:a16="http://schemas.microsoft.com/office/drawing/2014/main" id="{00000000-0008-0000-0A00-0000FF000000}"/>
              </a:ext>
            </a:extLst>
          </xdr:cNvPr>
          <xdr:cNvGrpSpPr/>
        </xdr:nvGrpSpPr>
        <xdr:grpSpPr>
          <a:xfrm>
            <a:off x="2971800" y="4057650"/>
            <a:ext cx="3314700" cy="3458559"/>
            <a:chOff x="-1098922" y="-313187"/>
            <a:chExt cx="3314700" cy="6067483"/>
          </a:xfrm>
        </xdr:grpSpPr>
        <xdr:cxnSp macro="">
          <xdr:nvCxnSpPr>
            <xdr:cNvPr id="256" name="Straight Arrow Connector 255">
              <a:extLst>
                <a:ext uri="{FF2B5EF4-FFF2-40B4-BE49-F238E27FC236}">
                  <a16:creationId xmlns:a16="http://schemas.microsoft.com/office/drawing/2014/main" id="{00000000-0008-0000-0A00-000000010000}"/>
                </a:ext>
              </a:extLst>
            </xdr:cNvPr>
            <xdr:cNvCxnSpPr>
              <a:cxnSpLocks/>
            </xdr:cNvCxnSpPr>
          </xdr:nvCxnSpPr>
          <xdr:spPr>
            <a:xfrm flipH="1">
              <a:off x="1696180" y="-225634"/>
              <a:ext cx="0" cy="5979930"/>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57" name="TextBox 151">
              <a:extLst>
                <a:ext uri="{FF2B5EF4-FFF2-40B4-BE49-F238E27FC236}">
                  <a16:creationId xmlns:a16="http://schemas.microsoft.com/office/drawing/2014/main" id="{00000000-0008-0000-0A00-000001010000}"/>
                </a:ext>
              </a:extLst>
            </xdr:cNvPr>
            <xdr:cNvSpPr txBox="1"/>
          </xdr:nvSpPr>
          <xdr:spPr>
            <a:xfrm>
              <a:off x="-1098922" y="-313187"/>
              <a:ext cx="3314700" cy="46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rgbClr val="002060"/>
                  </a:solidFill>
                  <a:latin typeface="Arial" panose="020B0604020202020204" pitchFamily="34" charset="0"/>
                  <a:cs typeface="Arial" panose="020B0604020202020204" pitchFamily="34" charset="0"/>
                </a:rPr>
                <a:t>Seated Head Height</a:t>
              </a:r>
            </a:p>
          </xdr:txBody>
        </xdr:sp>
      </xdr:grpSp>
      <xdr:sp macro="" textlink="$E$3">
        <xdr:nvSpPr>
          <xdr:cNvPr id="153" name="TextBox 152">
            <a:extLst>
              <a:ext uri="{FF2B5EF4-FFF2-40B4-BE49-F238E27FC236}">
                <a16:creationId xmlns:a16="http://schemas.microsoft.com/office/drawing/2014/main" id="{00000000-0008-0000-0A00-000099000000}"/>
              </a:ext>
            </a:extLst>
          </xdr:cNvPr>
          <xdr:cNvSpPr txBox="1"/>
        </xdr:nvSpPr>
        <xdr:spPr>
          <a:xfrm>
            <a:off x="4333123" y="4258910"/>
            <a:ext cx="965403" cy="364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5107534-8AC9-46A5-AF3E-EC5BB52718D6}" type="TxLink">
              <a:rPr lang="en-US" sz="1400" b="1" i="0" u="none" strike="noStrike">
                <a:solidFill>
                  <a:srgbClr val="002060"/>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1367.9</a:t>
            </a:fld>
            <a:endParaRPr lang="en-US" sz="1400" b="1">
              <a:solidFill>
                <a:srgbClr val="002060"/>
              </a:solidFill>
              <a:latin typeface="Arial" panose="020B0604020202020204" pitchFamily="34" charset="0"/>
              <a:cs typeface="Arial" panose="020B0604020202020204" pitchFamily="34" charset="0"/>
            </a:endParaRPr>
          </a:p>
        </xdr:txBody>
      </xdr:sp>
      <xdr:sp macro="" textlink="$F$3">
        <xdr:nvSpPr>
          <xdr:cNvPr id="149" name="TextBox 148">
            <a:extLst>
              <a:ext uri="{FF2B5EF4-FFF2-40B4-BE49-F238E27FC236}">
                <a16:creationId xmlns:a16="http://schemas.microsoft.com/office/drawing/2014/main" id="{00000000-0008-0000-0A00-000095000000}"/>
              </a:ext>
            </a:extLst>
          </xdr:cNvPr>
          <xdr:cNvSpPr txBox="1"/>
        </xdr:nvSpPr>
        <xdr:spPr>
          <a:xfrm>
            <a:off x="6278264" y="4450423"/>
            <a:ext cx="965882" cy="364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6A950ECB-4E11-4D92-9EFC-2FB20A35FE6C}" type="TxLink">
              <a:rPr lang="en-US" sz="1400" b="1" i="0" u="none" strike="noStrike">
                <a:solidFill>
                  <a:srgbClr val="ED7D31"/>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1270.0</a:t>
            </a:fld>
            <a:endParaRPr lang="en-US" sz="1400" b="1">
              <a:solidFill>
                <a:srgbClr val="ED7D31"/>
              </a:solidFill>
              <a:latin typeface="Arial" panose="020B0604020202020204" pitchFamily="34" charset="0"/>
              <a:cs typeface="Arial" panose="020B0604020202020204" pitchFamily="34" charset="0"/>
            </a:endParaRPr>
          </a:p>
        </xdr:txBody>
      </xdr:sp>
      <xdr:sp macro="" textlink="$K$3">
        <xdr:nvSpPr>
          <xdr:cNvPr id="143" name="TextBox 142">
            <a:extLst>
              <a:ext uri="{FF2B5EF4-FFF2-40B4-BE49-F238E27FC236}">
                <a16:creationId xmlns:a16="http://schemas.microsoft.com/office/drawing/2014/main" id="{00000000-0008-0000-0A00-00008F000000}"/>
              </a:ext>
            </a:extLst>
          </xdr:cNvPr>
          <xdr:cNvSpPr txBox="1"/>
        </xdr:nvSpPr>
        <xdr:spPr>
          <a:xfrm>
            <a:off x="4124270" y="6451450"/>
            <a:ext cx="964291" cy="279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9A31CD53-E0E1-40F6-8621-DE6B38A3D248}" type="TxLink">
              <a:rPr lang="en-US" sz="1400" b="1" i="0" u="none" strike="noStrike">
                <a:solidFill>
                  <a:srgbClr val="00B0F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533.4</a:t>
            </a:fld>
            <a:endParaRPr lang="en-US" sz="1400" b="1" i="0" u="none" strike="noStrike">
              <a:solidFill>
                <a:srgbClr val="00B0F0"/>
              </a:solidFill>
              <a:effectLst/>
              <a:latin typeface="Arial" panose="020B0604020202020204" pitchFamily="34" charset="0"/>
              <a:ea typeface="+mn-ea"/>
              <a:cs typeface="Arial" panose="020B0604020202020204" pitchFamily="34" charset="0"/>
            </a:endParaRPr>
          </a:p>
        </xdr:txBody>
      </xdr:sp>
      <xdr:sp macro="" textlink="$J$3">
        <xdr:nvSpPr>
          <xdr:cNvPr id="142" name="TextBox 141">
            <a:extLst>
              <a:ext uri="{FF2B5EF4-FFF2-40B4-BE49-F238E27FC236}">
                <a16:creationId xmlns:a16="http://schemas.microsoft.com/office/drawing/2014/main" id="{00000000-0008-0000-0A00-00008E000000}"/>
              </a:ext>
            </a:extLst>
          </xdr:cNvPr>
          <xdr:cNvSpPr txBox="1"/>
        </xdr:nvSpPr>
        <xdr:spPr>
          <a:xfrm>
            <a:off x="4248006" y="5536400"/>
            <a:ext cx="1295543" cy="33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7AEED027-917B-4086-A890-43F6B5B5E3F1}" type="TxLink">
              <a:rPr lang="en-US" sz="1400" b="1" i="0" u="none" strike="noStrike">
                <a:solidFill>
                  <a:srgbClr val="385723"/>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762.0</a:t>
            </a:fld>
            <a:endParaRPr lang="en-US" sz="1400" b="1">
              <a:solidFill>
                <a:srgbClr val="385723"/>
              </a:solidFill>
              <a:latin typeface="Arial" panose="020B0604020202020204" pitchFamily="34" charset="0"/>
              <a:cs typeface="Arial" panose="020B0604020202020204" pitchFamily="34" charset="0"/>
            </a:endParaRPr>
          </a:p>
        </xdr:txBody>
      </xdr:sp>
      <xdr:sp macro="" textlink="$H$3">
        <xdr:nvSpPr>
          <xdr:cNvPr id="137" name="TextBox 136">
            <a:extLst>
              <a:ext uri="{FF2B5EF4-FFF2-40B4-BE49-F238E27FC236}">
                <a16:creationId xmlns:a16="http://schemas.microsoft.com/office/drawing/2014/main" id="{00000000-0008-0000-0A00-000089000000}"/>
              </a:ext>
            </a:extLst>
          </xdr:cNvPr>
          <xdr:cNvSpPr txBox="1"/>
        </xdr:nvSpPr>
        <xdr:spPr>
          <a:xfrm>
            <a:off x="7450490" y="6981938"/>
            <a:ext cx="1103374" cy="366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EF8607F5-3291-4A19-8365-C04EF87D553F}" type="TxLink">
              <a:rPr lang="en-US" sz="1400" b="1" i="0" u="none" strike="noStrike">
                <a:solidFill>
                  <a:srgbClr val="23C794"/>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443.1</a:t>
            </a:fld>
            <a:endParaRPr lang="en-CA" sz="1400" b="1">
              <a:solidFill>
                <a:srgbClr val="23C794"/>
              </a:solidFill>
              <a:latin typeface="Arial" panose="020B0604020202020204" pitchFamily="34" charset="0"/>
              <a:cs typeface="Arial" panose="020B0604020202020204" pitchFamily="34" charset="0"/>
            </a:endParaRPr>
          </a:p>
        </xdr:txBody>
      </xdr:sp>
      <xdr:sp macro="" textlink="$P$3">
        <xdr:nvSpPr>
          <xdr:cNvPr id="133" name="TextBox 132">
            <a:extLst>
              <a:ext uri="{FF2B5EF4-FFF2-40B4-BE49-F238E27FC236}">
                <a16:creationId xmlns:a16="http://schemas.microsoft.com/office/drawing/2014/main" id="{00000000-0008-0000-0A00-000085000000}"/>
              </a:ext>
            </a:extLst>
          </xdr:cNvPr>
          <xdr:cNvSpPr txBox="1"/>
        </xdr:nvSpPr>
        <xdr:spPr>
          <a:xfrm>
            <a:off x="6527190" y="6303634"/>
            <a:ext cx="961819" cy="294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C86B440A-9629-4338-856F-165236CBEAC0}"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 </a:t>
            </a:fld>
            <a:endParaRPr lang="en-CA" sz="1400" b="1">
              <a:solidFill>
                <a:srgbClr val="7030A0"/>
              </a:solidFill>
              <a:latin typeface="Arial" panose="020B0604020202020204" pitchFamily="34" charset="0"/>
              <a:cs typeface="Arial" panose="020B0604020202020204" pitchFamily="34" charset="0"/>
            </a:endParaRPr>
          </a:p>
        </xdr:txBody>
      </xdr:sp>
      <xdr:sp macro="" textlink="$I$3">
        <xdr:nvSpPr>
          <xdr:cNvPr id="129" name="TextBox 128">
            <a:extLst>
              <a:ext uri="{FF2B5EF4-FFF2-40B4-BE49-F238E27FC236}">
                <a16:creationId xmlns:a16="http://schemas.microsoft.com/office/drawing/2014/main" id="{00000000-0008-0000-0A00-000081000000}"/>
              </a:ext>
            </a:extLst>
          </xdr:cNvPr>
          <xdr:cNvSpPr txBox="1"/>
        </xdr:nvSpPr>
        <xdr:spPr>
          <a:xfrm>
            <a:off x="7135527" y="5971987"/>
            <a:ext cx="961809" cy="280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DBB1847-3165-47A5-B2DC-E9511BF7A25E}" type="TxLink">
              <a:rPr lang="en-US" sz="1400" b="1" i="0" u="none" strike="noStrike">
                <a:solidFill>
                  <a:srgbClr val="C00000"/>
                </a:solidFill>
                <a:latin typeface="Arial" panose="020B0604020202020204" pitchFamily="34" charset="0"/>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622.6</a:t>
            </a:fld>
            <a:endParaRPr lang="en-US" sz="1400" b="1">
              <a:solidFill>
                <a:srgbClr val="C00000"/>
              </a:solidFill>
              <a:latin typeface="Arial" panose="020B0604020202020204" pitchFamily="34" charset="0"/>
              <a:cs typeface="Arial" panose="020B0604020202020204" pitchFamily="34" charset="0"/>
            </a:endParaRPr>
          </a:p>
        </xdr:txBody>
      </xdr:sp>
      <xdr:sp macro="" textlink="$L$3">
        <xdr:nvSpPr>
          <xdr:cNvPr id="124" name="TextBox 123">
            <a:extLst>
              <a:ext uri="{FF2B5EF4-FFF2-40B4-BE49-F238E27FC236}">
                <a16:creationId xmlns:a16="http://schemas.microsoft.com/office/drawing/2014/main" id="{00000000-0008-0000-0A00-00007C000000}"/>
              </a:ext>
            </a:extLst>
          </xdr:cNvPr>
          <xdr:cNvSpPr txBox="1"/>
        </xdr:nvSpPr>
        <xdr:spPr>
          <a:xfrm>
            <a:off x="4180618" y="5985021"/>
            <a:ext cx="1150190" cy="258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B978C6A-9CA3-418A-8107-B6B04B27BFF5}" type="TxLink">
              <a:rPr lang="en-US" sz="1400" b="1" i="0" u="none" strike="noStrike">
                <a:solidFill>
                  <a:srgbClr val="BA36AA"/>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664.0</a:t>
            </a:fld>
            <a:endParaRPr lang="en-US" sz="1400" b="1" i="0" u="none" strike="noStrike">
              <a:solidFill>
                <a:srgbClr val="BA36AA"/>
              </a:solidFill>
              <a:effectLst/>
              <a:latin typeface="Arial" panose="020B0604020202020204" pitchFamily="34" charset="0"/>
              <a:ea typeface="+mn-ea"/>
              <a:cs typeface="Arial" panose="020B0604020202020204" pitchFamily="34" charset="0"/>
            </a:endParaRPr>
          </a:p>
        </xdr:txBody>
      </xdr:sp>
      <xdr:sp macro="" textlink="$M$3">
        <xdr:nvSpPr>
          <xdr:cNvPr id="37" name="TextBox 36">
            <a:extLst>
              <a:ext uri="{FF2B5EF4-FFF2-40B4-BE49-F238E27FC236}">
                <a16:creationId xmlns:a16="http://schemas.microsoft.com/office/drawing/2014/main" id="{00000000-0008-0000-0A00-000025000000}"/>
              </a:ext>
            </a:extLst>
          </xdr:cNvPr>
          <xdr:cNvSpPr txBox="1"/>
        </xdr:nvSpPr>
        <xdr:spPr>
          <a:xfrm>
            <a:off x="7286427" y="6453824"/>
            <a:ext cx="1103373" cy="366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B3026DE1-3342-4BDF-92B2-BD22FBB731DC}" type="TxLink">
              <a:rPr lang="en-US" sz="1400" b="1" i="0" u="none" strike="noStrike">
                <a:solidFill>
                  <a:srgbClr val="7030A0"/>
                </a:solidFill>
                <a:effectLst/>
                <a:latin typeface="Arial" panose="020B0604020202020204" pitchFamily="34" charset="0"/>
                <a:ea typeface="+mn-ea"/>
                <a:cs typeface="Arial" panose="020B0604020202020204" pitchFamily="34" charset="0"/>
              </a:rPr>
              <a:pPr marL="0" marR="0" lvl="0" indent="0" algn="ctr" defTabSz="914400" eaLnBrk="1" fontAlgn="auto" latinLnBrk="0" hangingPunct="1">
                <a:lnSpc>
                  <a:spcPct val="100000"/>
                </a:lnSpc>
                <a:spcBef>
                  <a:spcPts val="0"/>
                </a:spcBef>
                <a:spcAft>
                  <a:spcPts val="0"/>
                </a:spcAft>
                <a:buClrTx/>
                <a:buSzTx/>
                <a:buFontTx/>
                <a:buNone/>
                <a:tabLst/>
                <a:defRPr/>
              </a:pPr>
              <a:t>587.0</a:t>
            </a:fld>
            <a:endParaRPr lang="en-CA" sz="1400" b="1">
              <a:solidFill>
                <a:srgbClr val="7030A0"/>
              </a:solidFill>
              <a:latin typeface="Arial" panose="020B0604020202020204" pitchFamily="34" charset="0"/>
              <a:cs typeface="Arial" panose="020B0604020202020204" pitchFamily="34" charset="0"/>
            </a:endParaRPr>
          </a:p>
        </xdr:txBody>
      </xdr:sp>
      <xdr:cxnSp macro="">
        <xdr:nvCxnSpPr>
          <xdr:cNvPr id="282" name="Straight Arrow Connector 281">
            <a:extLst>
              <a:ext uri="{FF2B5EF4-FFF2-40B4-BE49-F238E27FC236}">
                <a16:creationId xmlns:a16="http://schemas.microsoft.com/office/drawing/2014/main" id="{00000000-0008-0000-0A00-00001A010000}"/>
              </a:ext>
            </a:extLst>
          </xdr:cNvPr>
          <xdr:cNvCxnSpPr/>
        </xdr:nvCxnSpPr>
        <xdr:spPr>
          <a:xfrm flipH="1">
            <a:off x="5542446" y="6330906"/>
            <a:ext cx="1250007" cy="0"/>
          </a:xfrm>
          <a:prstGeom prst="straightConnector1">
            <a:avLst/>
          </a:prstGeom>
          <a:ln w="38100">
            <a:solidFill>
              <a:srgbClr val="00B0F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83" name="TextBox 144">
            <a:extLst>
              <a:ext uri="{FF2B5EF4-FFF2-40B4-BE49-F238E27FC236}">
                <a16:creationId xmlns:a16="http://schemas.microsoft.com/office/drawing/2014/main" id="{00000000-0008-0000-0A00-00001B010000}"/>
              </a:ext>
            </a:extLst>
          </xdr:cNvPr>
          <xdr:cNvSpPr txBox="1"/>
        </xdr:nvSpPr>
        <xdr:spPr>
          <a:xfrm>
            <a:off x="3067050" y="6267450"/>
            <a:ext cx="264641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rgbClr val="00B0F0"/>
                </a:solidFill>
                <a:effectLst/>
                <a:latin typeface="Arial" panose="020B0604020202020204" pitchFamily="34" charset="0"/>
                <a:ea typeface="+mn-ea"/>
                <a:cs typeface="Arial" panose="020B0604020202020204" pitchFamily="34" charset="0"/>
              </a:rPr>
              <a:t>Buttock-Popliteal</a:t>
            </a:r>
            <a:r>
              <a:rPr lang="en-US" sz="1400" b="1" i="0" u="none" strike="noStrike" baseline="0">
                <a:solidFill>
                  <a:srgbClr val="00B0F0"/>
                </a:solidFill>
                <a:effectLst/>
                <a:latin typeface="Arial" panose="020B0604020202020204" pitchFamily="34" charset="0"/>
                <a:ea typeface="+mn-ea"/>
                <a:cs typeface="Arial" panose="020B0604020202020204" pitchFamily="34" charset="0"/>
              </a:rPr>
              <a:t> </a:t>
            </a:r>
            <a:r>
              <a:rPr lang="en-US" sz="1400" b="1" i="0" u="none" strike="noStrike">
                <a:solidFill>
                  <a:srgbClr val="00B0F0"/>
                </a:solidFill>
                <a:effectLst/>
                <a:latin typeface="Arial" panose="020B0604020202020204" pitchFamily="34" charset="0"/>
                <a:ea typeface="+mn-ea"/>
                <a:cs typeface="Arial" panose="020B0604020202020204" pitchFamily="34" charset="0"/>
              </a:rPr>
              <a:t>Length</a:t>
            </a:r>
          </a:p>
        </xdr:txBody>
      </xdr:sp>
    </xdr:grpSp>
    <xdr:clientData/>
  </xdr:twoCellAnchor>
  <xdr:twoCellAnchor>
    <xdr:from>
      <xdr:col>35</xdr:col>
      <xdr:colOff>92849</xdr:colOff>
      <xdr:row>19</xdr:row>
      <xdr:rowOff>5603</xdr:rowOff>
    </xdr:from>
    <xdr:to>
      <xdr:col>35</xdr:col>
      <xdr:colOff>92849</xdr:colOff>
      <xdr:row>26</xdr:row>
      <xdr:rowOff>27681</xdr:rowOff>
    </xdr:to>
    <xdr:cxnSp macro="">
      <xdr:nvCxnSpPr>
        <xdr:cNvPr id="167" name="Straight Arrow Connector 166">
          <a:extLst>
            <a:ext uri="{FF2B5EF4-FFF2-40B4-BE49-F238E27FC236}">
              <a16:creationId xmlns:a16="http://schemas.microsoft.com/office/drawing/2014/main" id="{010211F0-93E1-42B1-B184-E40D0D44F7B6}"/>
            </a:ext>
          </a:extLst>
        </xdr:cNvPr>
        <xdr:cNvCxnSpPr>
          <a:cxnSpLocks/>
        </xdr:cNvCxnSpPr>
      </xdr:nvCxnSpPr>
      <xdr:spPr>
        <a:xfrm>
          <a:off x="13128492" y="5325996"/>
          <a:ext cx="0" cy="1355578"/>
        </a:xfrm>
        <a:prstGeom prst="straightConnector1">
          <a:avLst/>
        </a:prstGeom>
        <a:ln w="38100">
          <a:solidFill>
            <a:srgbClr val="00206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599946</xdr:colOff>
      <xdr:row>6</xdr:row>
      <xdr:rowOff>25313</xdr:rowOff>
    </xdr:from>
    <xdr:to>
      <xdr:col>2</xdr:col>
      <xdr:colOff>128147</xdr:colOff>
      <xdr:row>7</xdr:row>
      <xdr:rowOff>24767</xdr:rowOff>
    </xdr:to>
    <xdr:sp macro="" textlink="">
      <xdr:nvSpPr>
        <xdr:cNvPr id="171" name="Arrow: Bent-Up 2">
          <a:extLst>
            <a:ext uri="{FF2B5EF4-FFF2-40B4-BE49-F238E27FC236}">
              <a16:creationId xmlns:a16="http://schemas.microsoft.com/office/drawing/2014/main" id="{3CFC10EC-ED5B-4252-AB0D-D520716C5E19}"/>
            </a:ext>
          </a:extLst>
        </xdr:cNvPr>
        <xdr:cNvSpPr/>
      </xdr:nvSpPr>
      <xdr:spPr>
        <a:xfrm rot="5400000" flipV="1">
          <a:off x="1297769" y="2594565"/>
          <a:ext cx="199479" cy="375926"/>
        </a:xfrm>
        <a:custGeom>
          <a:avLst/>
          <a:gdLst>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535130 h 535130"/>
            <a:gd name="connsiteX9" fmla="*/ 0 w 425533"/>
            <a:gd name="connsiteY9" fmla="*/ 428747 h 535130"/>
            <a:gd name="connsiteX0" fmla="*/ 0 w 425533"/>
            <a:gd name="connsiteY0" fmla="*/ 428747 h 535130"/>
            <a:gd name="connsiteX1" fmla="*/ 265958 w 425533"/>
            <a:gd name="connsiteY1" fmla="*/ 428747 h 535130"/>
            <a:gd name="connsiteX2" fmla="*/ 265958 w 425533"/>
            <a:gd name="connsiteY2" fmla="*/ 106383 h 535130"/>
            <a:gd name="connsiteX3" fmla="*/ 212767 w 425533"/>
            <a:gd name="connsiteY3" fmla="*/ 106383 h 535130"/>
            <a:gd name="connsiteX4" fmla="*/ 319150 w 425533"/>
            <a:gd name="connsiteY4" fmla="*/ 0 h 535130"/>
            <a:gd name="connsiteX5" fmla="*/ 425533 w 425533"/>
            <a:gd name="connsiteY5" fmla="*/ 106383 h 535130"/>
            <a:gd name="connsiteX6" fmla="*/ 372341 w 425533"/>
            <a:gd name="connsiteY6" fmla="*/ 106383 h 535130"/>
            <a:gd name="connsiteX7" fmla="*/ 372341 w 425533"/>
            <a:gd name="connsiteY7" fmla="*/ 535130 h 535130"/>
            <a:gd name="connsiteX8" fmla="*/ 0 w 425533"/>
            <a:gd name="connsiteY8" fmla="*/ 428747 h 535130"/>
            <a:gd name="connsiteX0" fmla="*/ 159574 w 212766"/>
            <a:gd name="connsiteY0" fmla="*/ 535130 h 535130"/>
            <a:gd name="connsiteX1" fmla="*/ 53191 w 212766"/>
            <a:gd name="connsiteY1" fmla="*/ 428747 h 535130"/>
            <a:gd name="connsiteX2" fmla="*/ 53191 w 212766"/>
            <a:gd name="connsiteY2" fmla="*/ 106383 h 535130"/>
            <a:gd name="connsiteX3" fmla="*/ 0 w 212766"/>
            <a:gd name="connsiteY3" fmla="*/ 106383 h 535130"/>
            <a:gd name="connsiteX4" fmla="*/ 106383 w 212766"/>
            <a:gd name="connsiteY4" fmla="*/ 0 h 535130"/>
            <a:gd name="connsiteX5" fmla="*/ 212766 w 212766"/>
            <a:gd name="connsiteY5" fmla="*/ 106383 h 535130"/>
            <a:gd name="connsiteX6" fmla="*/ 159574 w 212766"/>
            <a:gd name="connsiteY6" fmla="*/ 106383 h 535130"/>
            <a:gd name="connsiteX7" fmla="*/ 159574 w 212766"/>
            <a:gd name="connsiteY7" fmla="*/ 535130 h 535130"/>
            <a:gd name="connsiteX0" fmla="*/ 159574 w 212766"/>
            <a:gd name="connsiteY0" fmla="*/ 480701 h 480701"/>
            <a:gd name="connsiteX1" fmla="*/ 53191 w 212766"/>
            <a:gd name="connsiteY1" fmla="*/ 428747 h 480701"/>
            <a:gd name="connsiteX2" fmla="*/ 53191 w 212766"/>
            <a:gd name="connsiteY2" fmla="*/ 106383 h 480701"/>
            <a:gd name="connsiteX3" fmla="*/ 0 w 212766"/>
            <a:gd name="connsiteY3" fmla="*/ 106383 h 480701"/>
            <a:gd name="connsiteX4" fmla="*/ 106383 w 212766"/>
            <a:gd name="connsiteY4" fmla="*/ 0 h 480701"/>
            <a:gd name="connsiteX5" fmla="*/ 212766 w 212766"/>
            <a:gd name="connsiteY5" fmla="*/ 106383 h 480701"/>
            <a:gd name="connsiteX6" fmla="*/ 159574 w 212766"/>
            <a:gd name="connsiteY6" fmla="*/ 106383 h 480701"/>
            <a:gd name="connsiteX7" fmla="*/ 159574 w 212766"/>
            <a:gd name="connsiteY7" fmla="*/ 480701 h 480701"/>
            <a:gd name="connsiteX0" fmla="*/ 159574 w 212766"/>
            <a:gd name="connsiteY0" fmla="*/ 433076 h 433076"/>
            <a:gd name="connsiteX1" fmla="*/ 53191 w 212766"/>
            <a:gd name="connsiteY1" fmla="*/ 428747 h 433076"/>
            <a:gd name="connsiteX2" fmla="*/ 53191 w 212766"/>
            <a:gd name="connsiteY2" fmla="*/ 106383 h 433076"/>
            <a:gd name="connsiteX3" fmla="*/ 0 w 212766"/>
            <a:gd name="connsiteY3" fmla="*/ 106383 h 433076"/>
            <a:gd name="connsiteX4" fmla="*/ 106383 w 212766"/>
            <a:gd name="connsiteY4" fmla="*/ 0 h 433076"/>
            <a:gd name="connsiteX5" fmla="*/ 212766 w 212766"/>
            <a:gd name="connsiteY5" fmla="*/ 106383 h 433076"/>
            <a:gd name="connsiteX6" fmla="*/ 159574 w 212766"/>
            <a:gd name="connsiteY6" fmla="*/ 106383 h 433076"/>
            <a:gd name="connsiteX7" fmla="*/ 159574 w 212766"/>
            <a:gd name="connsiteY7" fmla="*/ 433076 h 4330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766" h="433076">
              <a:moveTo>
                <a:pt x="159574" y="433076"/>
              </a:moveTo>
              <a:lnTo>
                <a:pt x="53191" y="428747"/>
              </a:lnTo>
              <a:lnTo>
                <a:pt x="53191" y="106383"/>
              </a:lnTo>
              <a:lnTo>
                <a:pt x="0" y="106383"/>
              </a:lnTo>
              <a:lnTo>
                <a:pt x="106383" y="0"/>
              </a:lnTo>
              <a:lnTo>
                <a:pt x="212766" y="106383"/>
              </a:lnTo>
              <a:lnTo>
                <a:pt x="159574" y="106383"/>
              </a:lnTo>
              <a:lnTo>
                <a:pt x="159574" y="433076"/>
              </a:lnTo>
              <a:close/>
            </a:path>
          </a:pathLst>
        </a:cu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ellt\Desktop\anthro\Male%20anthro%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SUR II MALE Publi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E6F6-E790-485F-9C15-AF39B9733F2D}">
  <dimension ref="A1:M17"/>
  <sheetViews>
    <sheetView showGridLines="0" tabSelected="1" zoomScaleNormal="100" workbookViewId="0">
      <selection activeCell="N4" sqref="N4"/>
    </sheetView>
  </sheetViews>
  <sheetFormatPr defaultRowHeight="15" x14ac:dyDescent="0.25"/>
  <sheetData>
    <row r="1" spans="1:13" ht="77.25" customHeight="1" x14ac:dyDescent="0.4">
      <c r="A1" s="64" t="s">
        <v>77</v>
      </c>
      <c r="B1" s="65"/>
      <c r="C1" s="65"/>
      <c r="D1" s="65"/>
      <c r="E1" s="65"/>
      <c r="F1" s="65"/>
      <c r="G1" s="65"/>
      <c r="H1" s="65"/>
      <c r="I1" s="65"/>
      <c r="J1" s="65"/>
      <c r="K1" s="65"/>
      <c r="L1" s="65"/>
      <c r="M1" s="65"/>
    </row>
    <row r="2" spans="1:13" ht="78.75" customHeight="1" x14ac:dyDescent="0.25">
      <c r="A2" s="66" t="s">
        <v>53</v>
      </c>
      <c r="B2" s="67"/>
      <c r="C2" s="67"/>
      <c r="D2" s="67"/>
      <c r="E2" s="67"/>
      <c r="F2" s="67"/>
      <c r="G2" s="67"/>
      <c r="H2" s="67"/>
      <c r="I2" s="67"/>
      <c r="J2" s="67"/>
      <c r="K2" s="68"/>
      <c r="L2" s="68"/>
      <c r="M2" s="68"/>
    </row>
    <row r="3" spans="1:13" ht="62.25" customHeight="1" x14ac:dyDescent="0.25">
      <c r="A3" s="66" t="s">
        <v>54</v>
      </c>
      <c r="B3" s="70"/>
      <c r="C3" s="70"/>
      <c r="D3" s="70"/>
      <c r="E3" s="70"/>
      <c r="F3" s="70"/>
      <c r="G3" s="70"/>
      <c r="H3" s="70"/>
      <c r="I3" s="70"/>
      <c r="J3" s="70"/>
      <c r="K3" s="68"/>
      <c r="L3" s="68"/>
      <c r="M3" s="68"/>
    </row>
    <row r="4" spans="1:13" ht="39" customHeight="1" x14ac:dyDescent="0.25">
      <c r="A4" s="66" t="s">
        <v>90</v>
      </c>
      <c r="B4" s="67"/>
      <c r="C4" s="67"/>
      <c r="D4" s="67"/>
      <c r="E4" s="67"/>
      <c r="F4" s="67"/>
      <c r="G4" s="67"/>
      <c r="H4" s="67"/>
      <c r="I4" s="67"/>
      <c r="J4" s="67"/>
      <c r="K4" s="68"/>
      <c r="L4" s="68"/>
      <c r="M4" s="68"/>
    </row>
    <row r="16" spans="1:13" ht="15.75" x14ac:dyDescent="0.25">
      <c r="A16" s="69" t="s">
        <v>57</v>
      </c>
      <c r="B16" s="69"/>
      <c r="C16" s="69" t="s">
        <v>58</v>
      </c>
      <c r="D16" s="69"/>
      <c r="E16" s="7"/>
      <c r="F16" s="69" t="s">
        <v>57</v>
      </c>
      <c r="G16" s="69"/>
      <c r="H16" s="69" t="s">
        <v>58</v>
      </c>
      <c r="I16" s="69"/>
    </row>
    <row r="17" spans="1:10" ht="15.75" x14ac:dyDescent="0.25">
      <c r="A17" s="57" t="s">
        <v>55</v>
      </c>
      <c r="B17" s="57" t="s">
        <v>56</v>
      </c>
      <c r="C17" s="57" t="s">
        <v>55</v>
      </c>
      <c r="D17" s="57" t="s">
        <v>56</v>
      </c>
      <c r="E17" s="8"/>
      <c r="F17" s="57" t="s">
        <v>55</v>
      </c>
      <c r="G17" s="57" t="s">
        <v>56</v>
      </c>
      <c r="H17" s="57" t="s">
        <v>55</v>
      </c>
      <c r="I17" s="57" t="s">
        <v>56</v>
      </c>
      <c r="J17" s="7"/>
    </row>
  </sheetData>
  <sheetProtection algorithmName="SHA-512" hashValue="NKSmuFn2s4uTIgZPIcAvCGn/5SXIFrv/g6YhxOOMKSK9swq5byupc1pGFWZhvuCYOvpyL0RybgoQcIsvg9RhvA==" saltValue="X568X4j+Yn83brfPR3XqLA==" spinCount="100000" sheet="1" objects="1" scenarios="1" selectLockedCells="1"/>
  <mergeCells count="8">
    <mergeCell ref="A1:M1"/>
    <mergeCell ref="A4:M4"/>
    <mergeCell ref="A16:B16"/>
    <mergeCell ref="C16:D16"/>
    <mergeCell ref="F16:G16"/>
    <mergeCell ref="H16:I16"/>
    <mergeCell ref="A2:M2"/>
    <mergeCell ref="A3:M3"/>
  </mergeCells>
  <hyperlinks>
    <hyperlink ref="A17" location="'Male Table Imperial'!A1" display="Imperial" xr:uid="{264C5C3C-23DF-470D-9E95-F42D3ECBB96B}"/>
    <hyperlink ref="B17" location="'MALE Table Metric'!A1" display="Metric" xr:uid="{F332CFF0-9649-4E8B-8575-D730F2EEA61B}"/>
    <hyperlink ref="C17" location="'Male Figure Imperial '!A1" display="Imperial" xr:uid="{160B80E1-A520-4651-99D8-8633B97A1D4D}"/>
    <hyperlink ref="D17" location="'male Figure Metric'!A1" display="Metric" xr:uid="{6C3FA4C7-8D0A-415F-A587-25D7EE6BAD98}"/>
    <hyperlink ref="F17" location="'female table imperial'!A1" display="Imperial" xr:uid="{AB72F212-7F64-4E8D-9661-340ECAD653E5}"/>
    <hyperlink ref="G17" location="'FEMALE TABLE METRIC'!A1" display="Metric" xr:uid="{9483265A-3504-4E92-B8E8-3BAE84FE461B}"/>
    <hyperlink ref="H17" location="'female figure imperial'!A1" display="Imperial" xr:uid="{17C5144A-A9F3-4DC7-8569-A11C40C9DF4C}"/>
    <hyperlink ref="I17" location="'female Figure Metric'!A1" display="Metric" xr:uid="{DAEBA8CA-B91A-4762-B296-00A55FB6EB34}"/>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62E81-DC7E-45B8-B768-ECBAB6483E49}">
  <dimension ref="A1:AI39"/>
  <sheetViews>
    <sheetView showGridLines="0" zoomScale="85" zoomScaleNormal="85" workbookViewId="0">
      <selection activeCell="D3" sqref="D3"/>
    </sheetView>
  </sheetViews>
  <sheetFormatPr defaultColWidth="9.140625" defaultRowHeight="15" x14ac:dyDescent="0.25"/>
  <cols>
    <col min="1" max="1" width="13.42578125" style="39" customWidth="1"/>
    <col min="2" max="2" width="12.7109375" style="39" customWidth="1"/>
    <col min="3" max="4" width="10.85546875" style="39" customWidth="1"/>
    <col min="5" max="5" width="13" style="39" hidden="1" customWidth="1"/>
    <col min="6" max="6" width="12.5703125" style="39" hidden="1" customWidth="1"/>
    <col min="7" max="7" width="14.7109375" style="39" hidden="1" customWidth="1"/>
    <col min="8" max="8" width="11.85546875" style="39" hidden="1" customWidth="1"/>
    <col min="9" max="9" width="13.28515625" style="39" hidden="1" customWidth="1"/>
    <col min="10" max="13" width="13.140625" style="39" hidden="1" customWidth="1"/>
    <col min="14" max="14" width="13.5703125" style="39" hidden="1" customWidth="1"/>
    <col min="15" max="15" width="12.28515625" style="39" hidden="1" customWidth="1"/>
    <col min="16" max="16" width="14.28515625" style="39" hidden="1" customWidth="1"/>
    <col min="17" max="17" width="12.85546875" style="39" customWidth="1"/>
    <col min="18" max="18" width="14.140625" style="39" customWidth="1"/>
    <col min="19" max="25" width="9.140625" style="39"/>
    <col min="26" max="26" width="5" style="39" customWidth="1"/>
    <col min="27" max="16384" width="9.140625" style="39"/>
  </cols>
  <sheetData>
    <row r="1" spans="1:35" ht="20.25" x14ac:dyDescent="0.3">
      <c r="A1" s="76" t="s">
        <v>84</v>
      </c>
      <c r="B1" s="77"/>
      <c r="C1" s="80" t="s">
        <v>72</v>
      </c>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48"/>
    </row>
    <row r="2" spans="1:35" ht="63" x14ac:dyDescent="0.25">
      <c r="B2" s="58" t="s">
        <v>89</v>
      </c>
      <c r="C2" s="19" t="s">
        <v>85</v>
      </c>
      <c r="D2" s="19" t="s">
        <v>75</v>
      </c>
      <c r="E2" s="20" t="s">
        <v>28</v>
      </c>
      <c r="F2" s="21" t="s">
        <v>29</v>
      </c>
      <c r="G2" s="21" t="s">
        <v>30</v>
      </c>
      <c r="H2" s="21" t="s">
        <v>31</v>
      </c>
      <c r="I2" s="21" t="s">
        <v>32</v>
      </c>
      <c r="J2" s="21" t="s">
        <v>33</v>
      </c>
      <c r="K2" s="21" t="s">
        <v>34</v>
      </c>
      <c r="L2" s="21" t="s">
        <v>35</v>
      </c>
      <c r="M2" s="22" t="s">
        <v>36</v>
      </c>
      <c r="N2" s="23" t="s">
        <v>51</v>
      </c>
      <c r="O2" s="23" t="s">
        <v>52</v>
      </c>
      <c r="P2" s="28"/>
    </row>
    <row r="3" spans="1:35" ht="23.25" customHeight="1" x14ac:dyDescent="0.25">
      <c r="B3" s="18"/>
      <c r="C3" s="61">
        <v>1651</v>
      </c>
      <c r="D3" s="15">
        <f>IF($C$3=1397,'Male data'!D2,
IF($C$3=1448,'Male data'!D3,
IF($C$3=1461,'Male data'!D4,
IF($C$3=1473,'Male data'!D5,
IF($C$3=1486,'Male data'!D6,
IF($C$3=1499,'Male data'!D7,
IF($C$3=1511,'Male data'!D8,
IF($C$3=1524,'Male data'!D9,
IF($C$3=1537,'Male data'!D10,
IF($C$3=1549,'Male data'!D11,
IF($C$3=1562,'Male data'!D12,
IF($C$3=1575,'Male data'!D13,
IF($C$3=1588,'Male data'!D14,
IF($C$3=1600,'Male data'!D15,
IF($C$3=1613,'Male data'!D16,
IF($C$3=1626,'Male data'!D17,
IF($C$3=1638,'Male data'!D18,
IF($C$3=1651,'Male data'!D19,
IF($C$3=1664,'Male data'!D20,
IF($C$3=1676,'Male data'!D21,
IF($C$3=1689,'Male data'!D22,
IF($C$3=1702,'Male data'!D23,
IF($C$3=1715,'Male data'!D24,
IF($C$3=1727,'Male data'!D25,
IF($C$3=1740,'Male data'!D26,
IF($C$3=1753,'Male data'!D27,
IF($C$3=1765,'Male data'!D28,
IF($C$3=1778,'Male data'!D29,
IF($C$3=1791,'Male data'!D30,
IF($C$3=1803,'Male data'!D31,
IF($C$3=1816,'Male data'!D32,
IF($C$3=1829,'Male data'!D33,
IF($C$3=1842,'Male data'!D34,
IF($C$3=1854,'Male data'!D35,
IF($C$3=1867,'Male data'!D36,
IF($C$3=1880,'Male data'!D37,
IF($C$3=1892,'Male data'!D38,
IF($C$3=1905,'Male data'!D39,
IF($C$3=1918,'Male data'!D40,
IF($C$3=1930,'Male data'!D41,
IF($C$3=1943,'Male data'!D42,
IF($C$3=1956,'Male data'!D43,
IF($C$3=1969,'Male data'!D44,
IF($C$3=1981,'Male data'!D45,
IF($C$3=1994,'Male data'!D46,
IF($C$3=2007,'Male data'!D47,
IF($C$3=2019,'Male data'!D48,
IF($C$3=2032,'Male data'!D49,
IF($C$3=2045,'Male data'!D50,)))))))))))))))))))))))))))))))))))))))))))))))))</f>
        <v>73.209649122807022</v>
      </c>
      <c r="E3" s="16">
        <f>IF($C$3=1397,'Male data'!AH2,
IF($C$3=1448,'Male data'!AH3,
IF($C$3=1461,'Male data'!AH4,
IF($C$3=1473,'Male data'!AH5,
IF($C$3=1486,'Male data'!AH6,
IF($C$3=1499,'Male data'!AH7,
IF($C$3=1511,'Male data'!AH8,
IF($C$3=1524,'Male data'!AH9,
IF($C$3=1537,'Male data'!AH10,
IF($C$3=1549,'Male data'!AH11,
IF($C$3=1562,'Male data'!AH12,
IF($C$3=1575,'Male data'!AH13,
IF($C$3=1588,'Male data'!AH14,
IF($C$3=1600,'Male data'!AH15,
IF($C$3=1613,'Male data'!AH16,
IF($C$3=1626,'Male data'!AH17,
IF($C$3=1638,'Male data'!AH18,
IF($C$3=1651,'Male data'!AH19,
IF($C$3=1664,'Male data'!AH20,
IF($C$3=1676,'Male data'!AH21,
IF($C$3=1689,'Male data'!AH22,
IF($C$3=1702,'Male data'!AH23,
IF($C$3=1715,'Male data'!AH24,
IF($C$3=1727,'Male data'!AH25,
IF($C$3=1740,'Male data'!AH26,
IF($C$3=1753,'Male data'!AH27,
IF($C$3=1765,'Male data'!AH28,
IF($C$3=1778,'Male data'!AH29,
IF($C$3=1791,'Male data'!AH30,
IF($C$3=1803,'Male data'!AH31,
IF($C$3=1816,'Male data'!AH32,
IF($C$3=1829,'Male data'!AH33,
IF($C$3=1842,'Male data'!AH34,
IF($C$3=1854,'Male data'!AH35,
IF($C$3=1867,'Male data'!AH36,
IF($C$3=1880,'Male data'!AH37,
IF($C$3=1892,'Male data'!AH38,
IF($C$3=1905,'Male data'!AH39,
IF($C$3=1918,'Male data'!AH40,
IF($C$3=1930,'Male data'!AH41,
IF($C$3=1943,'Male data'!AH42,
IF($C$3=1956,'Male data'!AH43,
IF($C$3=1969,'Male data'!AH44,
IF($C$3=1981,'Male data'!AH45,
IF($C$3=1994,'Male data'!AH46,
IF($C$3=2007,'Male data'!AH47,
IF($C$3=2019,'Male data'!AH48,
IF($C$3=2032,'Male data'!AH49,
IF($C$3=2045,'Male data'!AH50,)))))))))))))))))))))))))))))))))))))))))))))))))</f>
        <v>1280.1365588814863</v>
      </c>
      <c r="F3" s="16">
        <f>IF($C$3=1397,'Male data'!AB2,
IF($C$3=1448,'Male data'!AB3,
IF($C$3=1461,'Male data'!AB4,
IF($C$3=1473,'Male data'!AB5,
IF($C$3=1486,'Male data'!AB6,
IF($C$3=1499,'Male data'!AB7,
IF($C$3=1511,'Male data'!AB8,
IF($C$3=1524,'Male data'!AB9,
IF($C$3=1537,'Male data'!AB10,
IF($C$3=1549,'Male data'!AB11,
IF($C$3=1562,'Male data'!AB12,
IF($C$3=1575,'Male data'!AB13,
IF($C$3=1588,'Male data'!AB14,
IF($C$3=1600,'Male data'!AB15,
IF($C$3=1613,'Male data'!AB16,
IF($C$3=1626,'Male data'!AB17,
IF($C$3=1638,'Male data'!AB18,
IF($C$3=1651,'Male data'!AB19,
IF($C$3=1664,'Male data'!AB20,
IF($C$3=1676,'Male data'!AB21,
IF($C$3=1689,'Male data'!AB22,
IF($C$3=1702,'Male data'!AB23,
IF($C$3=1715,'Male data'!AB24,
IF($C$3=1727,'Male data'!AB25,
IF($C$3=1740,'Male data'!AB26,
IF($C$3=1753,'Male data'!AB27,
IF($C$3=1765,'Male data'!AB28,
IF($C$3=1778,'Male data'!AB29,
IF($C$3=1791,'Male data'!AB30,
IF($C$3=1803,'Male data'!AB31,
IF($C$3=1816,'Male data'!AB32,
IF($C$3=1829,'Male data'!AB33,
IF($C$3=1842,'Male data'!AB34,
IF($C$3=1854,'Male data'!AB35,
IF($C$3=1867,'Male data'!AB36,
IF($C$3=1880,'Male data'!AB37,
IF($C$3=1892,'Male data'!AB38,
IF($C$3=1905,'Male data'!AB39,
IF($C$3=1918,'Male data'!AB40,
IF($C$3=1930,'Male data'!AB41,
IF($C$3=1943,'Male data'!AB42,
IF($C$3=1956,'Male data'!AB43,
IF($C$3=1969,'Male data'!AB44,
IF($C$3=1981,'Male data'!AB45,
IF($C$3=1994,'Male data'!AB46,
IF($C$3=2007,'Male data'!AB47,
IF($C$3=2019,'Male data'!AB48,
IF($C$3=2032,'Male data'!AB49,
IF($C$3=2045,'Male data'!AB50,)))))))))))))))))))))))))))))))))))))))))))))))))</f>
        <v>1168.4510886962669</v>
      </c>
      <c r="G3" s="16">
        <f>IF($C$3=1397,'Male data'!AD2,
IF($C$3=1448,'Male data'!AD3,
IF($C$3=1461,'Male data'!AD4,
IF($C$3=1473,'Male data'!AD5,
IF($C$3=1486,'Male data'!AD6,
IF($C$3=1499,'Male data'!AD7,
IF($C$3=1511,'Male data'!AD8,
IF($C$3=1524,'Male data'!AD9,
IF($C$3=1537,'Male data'!AD10,
IF($C$3=1549,'Male data'!AD11,
IF($C$3=1562,'Male data'!AD12,
IF($C$3=1575,'Male data'!AD13,
IF($C$3=1588,'Male data'!AD14,
IF($C$3=1600,'Male data'!AD15,
IF($C$3=1613,'Male data'!AD16,
IF($C$3=1626,'Male data'!AD17,
IF($C$3=1638,'Male data'!AD18,
IF($C$3=1651,'Male data'!AD19,
IF($C$3=1664,'Male data'!AD20,
IF($C$3=1676,'Male data'!AD21,
IF($C$3=1689,'Male data'!AD22,
IF($C$3=1702,'Male data'!AD23,
IF($C$3=1715,'Male data'!AD24,
IF($C$3=1727,'Male data'!AD25,
IF($C$3=1740,'Male data'!AD26,
IF($C$3=1753,'Male data'!AD27,
IF($C$3=1765,'Male data'!AD28,
IF($C$3=1778,'Male data'!AD29,
IF($C$3=1791,'Male data'!AD30,
IF($C$3=1803,'Male data'!AD31,
IF($C$3=1816,'Male data'!AD32,
IF($C$3=1829,'Male data'!AD33,
IF($C$3=1842,'Male data'!AD34,
IF($C$3=1854,'Male data'!AD35,
IF($C$3=1867,'Male data'!AD36,
IF($C$3=1880,'Male data'!AD37,
IF($C$3=1892,'Male data'!AD38,
IF($C$3=1905,'Male data'!AD39,
IF($C$3=1918,'Male data'!AD40,
IF($C$3=1930,'Male data'!AD41,
IF($C$3=1943,'Male data'!AD42,
IF($C$3=1956,'Male data'!AD43,
IF($C$3=1969,'Male data'!AD44,
IF($C$3=1981,'Male data'!AD45,
IF($C$3=1994,'Male data'!AD46,
IF($C$3=2007,'Male data'!AD47,
IF($C$3=2019,'Male data'!AD48,
IF($C$3=2032,'Male data'!AD49,
IF($C$3=2045,'Male data'!AD50,)))))))))))))))))))))))))))))))))))))))))))))))))</f>
        <v>1684.3405443481333</v>
      </c>
      <c r="H3" s="16">
        <f>IF($C$3=1397,'Male data'!AF2,
IF($C$3=1448,'Male data'!AF3,
IF($C$3=1461,'Male data'!AF4,
IF($C$3=1473,'Male data'!AF5,
IF($C$3=1486,'Male data'!AF6,
IF($C$3=1499,'Male data'!AF7,
IF($C$3=1511,'Male data'!AF8,
IF($C$3=1524,'Male data'!AF9,
IF($C$3=1537,'Male data'!AF10,
IF($C$3=1549,'Male data'!AF11,
IF($C$3=1562,'Male data'!AF12,
IF($C$3=1575,'Male data'!AF13,
IF($C$3=1588,'Male data'!AF14,
IF($C$3=1600,'Male data'!AF15,
IF($C$3=1613,'Male data'!AF16,
IF($C$3=1626,'Male data'!AF17,
IF($C$3=1638,'Male data'!AF18,
IF($C$3=1651,'Male data'!AF19,
IF($C$3=1664,'Male data'!AF20,
IF($C$3=1676,'Male data'!AF21,
IF($C$3=1689,'Male data'!AF22,
IF($C$3=1702,'Male data'!AF23,
IF($C$3=1715,'Male data'!AF24,
IF($C$3=1727,'Male data'!AF25,
IF($C$3=1740,'Male data'!AF26,
IF($C$3=1753,'Male data'!AF27,
IF($C$3=1765,'Male data'!AF28,
IF($C$3=1778,'Male data'!AF29,
IF($C$3=1791,'Male data'!AF30,
IF($C$3=1803,'Male data'!AF31,
IF($C$3=1816,'Male data'!AF32,
IF($C$3=1829,'Male data'!AF33,
IF($C$3=1842,'Male data'!AF34,
IF($C$3=1854,'Male data'!AF35,
IF($C$3=1867,'Male data'!AF36,
IF($C$3=1880,'Male data'!AF37,
IF($C$3=1892,'Male data'!AF38,
IF($C$3=1905,'Male data'!AF39,
IF($C$3=1918,'Male data'!AF40,
IF($C$3=1930,'Male data'!AF41,
IF($C$3=1943,'Male data'!AF42,
IF($C$3=1956,'Male data'!AF43,
IF($C$3=1969,'Male data'!AF44,
IF($C$3=1981,'Male data'!AF45,
IF($C$3=1994,'Male data'!AF46,
IF($C$3=2007,'Male data'!AF47,
IF($C$3=2019,'Male data'!AF48,
IF($C$3=2032,'Male data'!AF49,
IF($C$3=2045,'Male data'!AF50,)))))))))))))))))))))))))))))))))))))))))))))))))</f>
        <v>407.26243434076622</v>
      </c>
      <c r="I3" s="16">
        <f>IF($C$3=1397,'Male data'!AJ2,
IF($C$3=1448,'Male data'!AJ3,
IF($C$3=1461,'Male data'!AJ4,
IF($C$3=1473,'Male data'!AJ5,
IF($C$3=1486,'Male data'!AJ6,
IF($C$3=1499,'Male data'!AJ7,
IF($C$3=1511,'Male data'!AJ8,
IF($C$3=1524,'Male data'!AJ9,
IF($C$3=1537,'Male data'!AJ10,
IF($C$3=1549,'Male data'!AJ11,
IF($C$3=1562,'Male data'!AJ12,
IF($C$3=1575,'Male data'!AJ13,
IF($C$3=1588,'Male data'!AJ14,
IF($C$3=1600,'Male data'!AJ15,
IF($C$3=1613,'Male data'!AJ16,
IF($C$3=1626,'Male data'!AJ17,
IF($C$3=1638,'Male data'!AJ18,
IF($C$3=1651,'Male data'!AJ19,
IF($C$3=1664,'Male data'!AJ20,
IF($C$3=1676,'Male data'!AJ21,
IF($C$3=1689,'Male data'!AJ22,
IF($C$3=1702,'Male data'!AJ23,
IF($C$3=1715,'Male data'!AJ24,
IF($C$3=1727,'Male data'!AJ25,
IF($C$3=1740,'Male data'!AJ26,
IF($C$3=1753,'Male data'!AJ27,
IF($C$3=1765,'Male data'!AJ28,
IF($C$3=1778,'Male data'!AJ29,
IF($C$3=1791,'Male data'!AJ30,
IF($C$3=1803,'Male data'!AJ31,
IF($C$3=1816,'Male data'!AJ32,
IF($C$3=1829,'Male data'!AJ33,
IF($C$3=1842,'Male data'!AJ34,
IF($C$3=1854,'Male data'!AJ35,
IF($C$3=1867,'Male data'!AJ36,
IF($C$3=1880,'Male data'!AJ37,
IF($C$3=1892,'Male data'!AJ38,
IF($C$3=1905,'Male data'!AJ39,
IF($C$3=1918,'Male data'!AJ40,
IF($C$3=1930,'Male data'!AJ41,
IF($C$3=1943,'Male data'!AJ42,
IF($C$3=1956,'Male data'!AJ43,
IF($C$3=1969,'Male data'!AJ44,
IF($C$3=1981,'Male data'!AJ45,
IF($C$3=1994,'Male data'!AJ46,
IF($C$3=2007,'Male data'!AJ47,
IF($C$3=2019,'Male data'!AJ48,
IF($C$3=2032,'Male data'!AJ49,
IF($C$3=2045,'Male data'!AJ50,)))))))))))))))))))))))))))))))))))))))))))))))))</f>
        <v>574.15556686448917</v>
      </c>
      <c r="J3" s="16">
        <f>IF($C$3=1397,'Male data'!Z2,
IF($C$3=1448,'Male data'!Z3,
IF($C$3=1461,'Male data'!Z4,
IF($C$3=1473,'Male data'!Z5,
IF($C$3=1486,'Male data'!Z6,
IF($C$3=1499,'Male data'!Z7,
IF($C$3=1511,'Male data'!Z8,
IF($C$3=1524,'Male data'!Z9,
IF($C$3=1537,'Male data'!Z10,
IF($C$3=1549,'Male data'!Z11,
IF($C$3=1562,'Male data'!Z12,
IF($C$3=1575,'Male data'!Z13,
IF($C$3=1588,'Male data'!Z14,
IF($C$3=1600,'Male data'!Z15,
IF($C$3=1613,'Male data'!Z16,
IF($C$3=1626,'Male data'!Z17,
IF($C$3=1638,'Male data'!Z18,
IF($C$3=1651,'Male data'!Z19,
IF($C$3=1664,'Male data'!Z20,
IF($C$3=1676,'Male data'!Z21,
IF($C$3=1689,'Male data'!Z22,
IF($C$3=1702,'Male data'!Z23,
IF($C$3=1715,'Male data'!Z24,
IF($C$3=1727,'Male data'!Z25,
IF($C$3=1740,'Male data'!Z26,
IF($C$3=1753,'Male data'!Z27,
IF($C$3=1765,'Male data'!Z28,
IF($C$3=1778,'Male data'!Z29,
IF($C$3=1791,'Male data'!Z30,
IF($C$3=1803,'Male data'!Z31,
IF($C$3=1816,'Male data'!Z32,
IF($C$3=1829,'Male data'!Z33,
IF($C$3=1842,'Male data'!Z34,
IF($C$3=1854,'Male data'!Z35,
IF($C$3=1867,'Male data'!Z36,
IF($C$3=1880,'Male data'!Z37,
IF($C$3=1892,'Male data'!Z38,
IF($C$3=1905,'Male data'!Z39,
IF($C$3=1918,'Male data'!Z40,
IF($C$3=1930,'Male data'!Z41,
IF($C$3=1943,'Male data'!Z42,
IF($C$3=1956,'Male data'!Z43,
IF($C$3=1969,'Male data'!Z44,
IF($C$3=1981,'Male data'!Z45,
IF($C$3=1994,'Male data'!Z46,
IF($C$3=2007,'Male data'!Z47,
IF($C$3=2019,'Male data'!Z48,
IF($C$3=2032,'Male data'!Z49,
IF($C$3=2045,'Male data'!Z50,)))))))))))))))))))))))))))))))))))))))))))))))))</f>
        <v>627.47662321678445</v>
      </c>
      <c r="K3" s="16">
        <f>IF($C$3=1397,'Male data'!V2,
IF($C$3=1448,'Male data'!V3,
IF($C$3=1461,'Male data'!V4,
IF($C$3=1473,'Male data'!V5,
IF($C$3=1486,'Male data'!V6,
IF($C$3=1499,'Male data'!V7,
IF($C$3=1511,'Male data'!V8,
IF($C$3=1524,'Male data'!V9,
IF($C$3=1537,'Male data'!V10,
IF($C$3=1549,'Male data'!V11,
IF($C$3=1562,'Male data'!V12,
IF($C$3=1575,'Male data'!V13,
IF($C$3=1588,'Male data'!V14,
IF($C$3=1600,'Male data'!V15,
IF($C$3=1613,'Male data'!V16,
IF($C$3=1626,'Male data'!V17,
IF($C$3=1638,'Male data'!V18,
IF($C$3=1651,'Male data'!V19,
IF($C$3=1664,'Male data'!V20,
IF($C$3=1676,'Male data'!V21,
IF($C$3=1689,'Male data'!V22,
IF($C$3=1702,'Male data'!V23,
IF($C$3=1715,'Male data'!V24,
IF($C$3=1727,'Male data'!V25,
IF($C$3=1740,'Male data'!V26,
IF($C$3=1753,'Male data'!V27,
IF($C$3=1765,'Male data'!V28,
IF($C$3=1778,'Male data'!V29,
IF($C$3=1791,'Male data'!V30,
IF($C$3=1803,'Male data'!V31,
IF($C$3=1816,'Male data'!V32,
IF($C$3=1829,'Male data'!V33,
IF($C$3=1842,'Male data'!V34,
IF($C$3=1854,'Male data'!V35,
IF($C$3=1867,'Male data'!V36,
IF($C$3=1880,'Male data'!V37,
IF($C$3=1892,'Male data'!V38,
IF($C$3=1905,'Male data'!V39,
IF($C$3=1918,'Male data'!V40,
IF($C$3=1930,'Male data'!V41,
IF($C$3=1943,'Male data'!V42,
IF($C$3=1956,'Male data'!V43,
IF($C$3=1969,'Male data'!V44,
IF($C$3=1981,'Male data'!V45,
IF($C$3=1994,'Male data'!V46,
IF($C$3=2007,'Male data'!V47,
IF($C$3=2019,'Male data'!V48,
IF($C$3=2032,'Male data'!V49,
IF($C$3=2045,'Male data'!V50,)))))))))))))))))))))))))))))))))))))))))))))))))</f>
        <v>493.82551644455822</v>
      </c>
      <c r="L3" s="16">
        <f>IF($C$3=1397,'Male data'!T2,
IF($C$3=1448,'Male data'!T3,
IF($C$3=1461,'Male data'!T4,
IF($C$3=1473,'Male data'!T5,
IF($C$3=1486,'Male data'!T6,
IF($C$3=1499,'Male data'!T7,
IF($C$3=1511,'Male data'!T8,
IF($C$3=1524,'Male data'!T9,
IF($C$3=1537,'Male data'!T10,
IF($C$3=1549,'Male data'!T11,
IF($C$3=1562,'Male data'!T12,
IF($C$3=1575,'Male data'!T13,
IF($C$3=1588,'Male data'!T14,
IF($C$3=1600,'Male data'!T15,
IF($C$3=1613,'Male data'!T16,
IF($C$3=1626,'Male data'!T17,
IF($C$3=1638,'Male data'!T18,
IF($C$3=1651,'Male data'!T19,
IF($C$3=1664,'Male data'!T20,
IF($C$3=1676,'Male data'!T21,
IF($C$3=1689,'Male data'!T22,
IF($C$3=1702,'Male data'!T23,
IF($C$3=1715,'Male data'!T24,
IF($C$3=1727,'Male data'!T25,
IF($C$3=1740,'Male data'!T26,
IF($C$3=1753,'Male data'!T27,
IF($C$3=1765,'Male data'!T28,
IF($C$3=1778,'Male data'!T29,
IF($C$3=1791,'Male data'!T30,
IF($C$3=1803,'Male data'!T31,
IF($C$3=1816,'Male data'!T32,
IF($C$3=1829,'Male data'!T33,
IF($C$3=1842,'Male data'!T34,
IF($C$3=1854,'Male data'!T35,
IF($C$3=1867,'Male data'!T36,
IF($C$3=1880,'Male data'!T37,
IF($C$3=1892,'Male data'!T38,
IF($C$3=1905,'Male data'!T39,
IF($C$3=1918,'Male data'!T40,
IF($C$3=1930,'Male data'!T41,
IF($C$3=1943,'Male data'!T42,
IF($C$3=1956,'Male data'!T43,
IF($C$3=1969,'Male data'!T44,
IF($C$3=1981,'Male data'!T45,
IF($C$3=1994,'Male data'!T46,
IF($C$3=2007,'Male data'!T47,
IF($C$3=2019,'Male data'!T48,
IF($C$3=2032,'Male data'!T49,
IF($C$3=2045,'Male data'!T50,)))))))))))))))))))))))))))))))))))))))))))))))))</f>
        <v>593.47156398104266</v>
      </c>
      <c r="M3" s="16">
        <f>IF($C$3=1397,'Male data'!X2,
IF($C$3=1448,'Male data'!X3,
IF($C$3=1461,'Male data'!X4,
IF($C$3=1473,'Male data'!X5,
IF($C$3=1486,'Male data'!X6,
IF($C$3=1499,'Male data'!X7,
IF($C$3=1511,'Male data'!X8,
IF($C$3=1524,'Male data'!X9,
IF($C$3=1537,'Male data'!X10,
IF($C$3=1549,'Male data'!X11,
IF($C$3=1562,'Male data'!X12,
IF($C$3=1575,'Male data'!X13,
IF($C$3=1588,'Male data'!X14,
IF($C$3=1600,'Male data'!X15,
IF($C$3=1613,'Male data'!X16,
IF($C$3=1626,'Male data'!X17,
IF($C$3=1638,'Male data'!X18,
IF($C$3=1651,'Male data'!X19,
IF($C$3=1664,'Male data'!X20,
IF($C$3=1676,'Male data'!X21,
IF($C$3=1689,'Male data'!X22,
IF($C$3=1702,'Male data'!X23,
IF($C$3=1715,'Male data'!X24,
IF($C$3=1727,'Male data'!X25,
IF($C$3=1740,'Male data'!X26,
IF($C$3=1753,'Male data'!X27,
IF($C$3=1765,'Male data'!X28,
IF($C$3=1778,'Male data'!X29,
IF($C$3=1791,'Male data'!X30,
IF($C$3=1803,'Male data'!X31,
IF($C$3=1816,'Male data'!X32,
IF($C$3=1829,'Male data'!X33,
IF($C$3=1842,'Male data'!X34,
IF($C$3=1854,'Male data'!X35,
IF($C$3=1867,'Male data'!X36,
IF($C$3=1880,'Male data'!X37,
IF($C$3=1892,'Male data'!X38,
IF($C$3=1905,'Male data'!X39,
IF($C$3=1918,'Male data'!X40,
IF($C$3=1930,'Male data'!X41,
IF($C$3=1943,'Male data'!X42,
IF($C$3=1956,'Male data'!X43,
IF($C$3=1969,'Male data'!X44,
IF($C$3=1981,'Male data'!X45,
IF($C$3=1994,'Male data'!X46,
IF($C$3=2007,'Male data'!X47,
IF($C$3=2019,'Male data'!X48,
IF($C$3=2032,'Male data'!X49,
IF($C$3=2045,'Male data'!X50,)))))))))))))))))))))))))))))))))))))))))))))))))</f>
        <v>517.45596330287799</v>
      </c>
      <c r="N3" s="31">
        <f>IF($C$3=1397,'Male data'!AN2,
IF($C$3=1448,'Male data'!AN3,
IF($C$3=1461,'Male data'!AN4,
IF($C$3=1473,'Male data'!AN5,
IF($C$3=1486,'Male data'!AN6,
IF($C$3=1499,'Male data'!AN7,
IF($C$3=1511,'Male data'!AN8,
IF($C$3=1524,'Male data'!AN9,
IF($C$3=1537,'Male data'!AN10,
IF($C$3=1549,'Male data'!AN11,
IF($C$3=1562,'Male data'!AN12,
IF($C$3=1575,'Male data'!AN13,
IF($C$3=1588,'Male data'!AN14,
IF($C$3=1600,'Male data'!AN15,
IF($C$3=1613,'Male data'!AN16,
IF($C$3=1626,'Male data'!AN17,
IF($C$3=1638,'Male data'!AN18,
IF($C$3=1651,'Male data'!AN19,
IF($C$3=1664,'Male data'!AN20,
IF($C$3=1676,'Male data'!AN21,
IF($C$3=1689,'Male data'!AN22,
IF($C$3=1702,'Male data'!AN23,
IF($C$3=1715,'Male data'!AN24,
IF($C$3=1727,'Male data'!AN25,
IF($C$3=1740,'Male data'!AN26,
IF($C$3=1753,'Male data'!AN27,
IF($C$3=1765,'Male data'!AN28,
IF($C$3=1778,'Male data'!AN29,
IF($C$3=1791,'Male data'!AN30,
IF($C$3=1803,'Male data'!AN31,
IF($C$3=1816,'Male data'!AN32,
IF($C$3=1829,'Male data'!AN33,
IF($C$3=1842,'Male data'!AN34,
IF($C$3=1854,'Male data'!AN35,
IF($C$3=1867,'Male data'!AN36,
IF($C$3=1880,'Male data'!AN37,
IF($C$3=1892,'Male data'!AN38,
IF($C$3=1905,'Male data'!AN39,
IF($C$3=1918,'Male data'!AN40,
IF($C$3=1930,'Male data'!AN41,
IF($C$3=1943,'Male data'!AN42,
IF($C$3=1956,'Male data'!AN43,
IF($C$3=1969,'Male data'!AN44,
IF($C$3=1981,'Male data'!AN45,
IF($C$3=1994,'Male data'!AN46,
IF($C$3=2007,'Male data'!AN47,
IF($C$3=2019,'Male data'!AN48,
IF($C$3=2032,'Male data'!AN49,
IF($C$3=2045,'Male data'!AN50,)))))))))))))))))))))))))))))))))))))))))))))))))</f>
        <v>1018.54</v>
      </c>
      <c r="O3" s="31">
        <f>IF($C$3=1397,'Male data'!AL2,
IF($C$3=1448,'Male data'!AL3,
IF($C$3=1461,'Male data'!AL4,
IF($C$3=1473,'Male data'!AL5,
IF($C$3=1486,'Male data'!AL6,
IF($C$3=1499,'Male data'!AL7,
IF($C$3=1511,'Male data'!AL8,
IF($C$3=1524,'Male data'!AL9,
IF($C$3=1537,'Male data'!AL10,
IF($C$3=1549,'Male data'!AL11,
IF($C$3=1562,'Male data'!AL12,
IF($C$3=1575,'Male data'!AL13,
IF($C$3=1588,'Male data'!AL14,
IF($C$3=1600,'Male data'!AL15,
IF($C$3=1613,'Male data'!AL16,
IF($C$3=1626,'Male data'!AL17,
IF($C$3=1638,'Male data'!AL18,
IF($C$3=1651,'Male data'!AL19,
IF($C$3=1664,'Male data'!AL20,
IF($C$3=1676,'Male data'!AL21,
IF($C$3=1689,'Male data'!AL22,
IF($C$3=1702,'Male data'!AL23,
IF($C$3=1715,'Male data'!AL24,
IF($C$3=1727,'Male data'!AL25,
IF($C$3=1740,'Male data'!AL26,
IF($C$3=1753,'Male data'!AL27,
IF($C$3=1765,'Male data'!AL28,
IF($C$3=1778,'Male data'!AL29,
IF($C$3=1791,'Male data'!AL30,
IF($C$3=1803,'Male data'!AL31,
IF($C$3=1816,'Male data'!AL32,
IF($C$3=1829,'Male data'!AL33,
IF($C$3=1842,'Male data'!AL34,
IF($C$3=1854,'Male data'!AL35,
IF($C$3=1867,'Male data'!AL36,
IF($C$3=1880,'Male data'!AL37,
IF($C$3=1892,'Male data'!AL38,
IF($C$3=1905,'Male data'!AL39,
IF($C$3=1918,'Male data'!AL40,
IF($C$3=1930,'Male data'!AL41,
IF($C$3=1943,'Male data'!AL42,
IF($C$3=1956,'Male data'!AL43,
IF($C$3=1969,'Male data'!AL44,
IF($C$3=1981,'Male data'!AL45,
IF($C$3=1994,'Male data'!AL46,
IF($C$3=2007,'Male data'!AL47,
IF($C$3=2019,'Male data'!AL48,
IF($C$3=2032,'Male data'!AL49,
IF($C$3=2045,'Male data'!AL50,)))))))))))))))))))))))))))))))))))))))))))))))))</f>
        <v>594.15556686448917</v>
      </c>
      <c r="P3" s="26"/>
      <c r="T3" s="44"/>
      <c r="U3" s="45"/>
    </row>
    <row r="4" spans="1:35" ht="15.75" x14ac:dyDescent="0.25">
      <c r="B4" s="38"/>
      <c r="D4" s="25"/>
      <c r="E4" s="25"/>
      <c r="F4" s="25"/>
      <c r="G4" s="25"/>
      <c r="H4" s="25"/>
      <c r="I4" s="25"/>
      <c r="J4" s="25"/>
      <c r="K4" s="26"/>
      <c r="L4" s="25"/>
      <c r="M4" s="25"/>
      <c r="N4" s="27"/>
      <c r="O4" s="27"/>
      <c r="P4" s="25"/>
      <c r="Y4" s="44"/>
      <c r="Z4" s="45"/>
    </row>
    <row r="5" spans="1:35" ht="37.5" customHeight="1" x14ac:dyDescent="0.25">
      <c r="A5" s="71" t="s">
        <v>78</v>
      </c>
      <c r="B5" s="72"/>
      <c r="C5" s="72"/>
      <c r="D5" s="25"/>
      <c r="E5" s="20" t="s">
        <v>37</v>
      </c>
      <c r="F5" s="20" t="s">
        <v>38</v>
      </c>
      <c r="G5" s="20" t="s">
        <v>39</v>
      </c>
      <c r="H5" s="20" t="s">
        <v>40</v>
      </c>
      <c r="I5" s="20" t="s">
        <v>41</v>
      </c>
      <c r="J5" s="20" t="s">
        <v>42</v>
      </c>
      <c r="K5" s="20" t="s">
        <v>43</v>
      </c>
      <c r="L5" s="20" t="s">
        <v>44</v>
      </c>
      <c r="M5" s="28"/>
      <c r="N5" s="27"/>
      <c r="O5" s="27"/>
      <c r="P5" s="28"/>
      <c r="U5" s="44"/>
      <c r="V5" s="45"/>
    </row>
    <row r="6" spans="1:35" ht="33.75" customHeight="1" x14ac:dyDescent="0.25">
      <c r="A6" s="73" t="s">
        <v>83</v>
      </c>
      <c r="B6" s="67"/>
      <c r="C6" s="67"/>
      <c r="D6" s="26"/>
      <c r="E6" s="17">
        <f>IF($C$3=1397,'Male data'!AP2,
IF($C$3=1448,'Male data'!AP3,
IF($C$3=1461,'Male data'!AP4,
IF($C$3=1473,'Male data'!AP5,
IF($C$3=1486,'Male data'!AP6,
IF($C$3=1499,'Male data'!AP7,
IF($C$3=1511,'Male data'!AP8,
IF($C$3=1524,'Male data'!AP9,
IF($C$3=1537,'Male data'!AP10,
IF($C$3=1549,'Male data'!AP11,
IF($C$3=1562,'Male data'!AP12,
IF($C$3=1575,'Male data'!AP13,
IF($C$3=1588,'Male data'!AP14,
IF($C$3=1600,'Male data'!AP15,
IF($C$3=1613,'Male data'!AP16,
IF($C$3=1626,'Male data'!AP17,
IF($C$3=1638,'Male data'!AP18,
IF($C$3=1651,'Male data'!AP19,
IF($C$3=1664,'Male data'!AP20,
IF($C$3=1676,'Male data'!AP21,
IF($C$3=1689,'Male data'!AP22,
IF($C$3=1702,'Male data'!AP23,
IF($C$3=1715,'Male data'!AP24,
IF($C$3=1727,'Male data'!AP25,
IF($C$3=1740,'Male data'!AP26,
IF($C$3=1753,'Male data'!AP27,
IF($C$3=1765,'Male data'!AP28,
IF($C$3=1778,'Male data'!AP29,
IF($C$3=1791,'Male data'!AP30,
IF($C$3=1803,'Male data'!AP31,
IF($C$3=1816,'Male data'!AP32,
IF($C$3=1829,'Male data'!AP33,
IF($C$3=1842,'Male data'!AP34,
IF($C$3=1854,'Male data'!AP35,
IF($C$3=1867,'Male data'!AP36,
IF($C$3=1880,'Male data'!AP37,
IF($C$3=1892,'Male data'!AP38,
IF($C$3=1905,'Male data'!AP39,
IF($C$3=1918,'Male data'!AP40,
IF($C$3=1930,'Male data'!AP41,
IF($C$3=1943,'Male data'!AP42,
IF($C$3=1956,'Male data'!AP43,
IF($C$3=1969,'Male data'!AP44,
IF($C$3=1981,'Male data'!AP45,
IF($C$3=1994,'Male data'!AP46,
IF($C$3=2007,'Male data'!AP47,
IF($C$3=2019,'Male data'!AP48,
IF($C$3=2032,'Male data'!AP49,
IF($C$3=2045,'Male data'!AP50,)))))))))))))))))))))))))))))))))))))))))))))))))</f>
        <v>339.33498380071489</v>
      </c>
      <c r="F6" s="17">
        <f>IF($C$3=1397,'Male data'!AR2,
IF($C$3=1448,'Male data'!AR3,
IF($C$3=1461,'Male data'!AR4,
IF($C$3=1473,'Male data'!AR5,
IF($C$3=1486,'Male data'!AR6,
IF($C$3=1499,'Male data'!AR7,
IF($C$3=1511,'Male data'!AR8,
IF($C$3=1524,'Male data'!AR9,
IF($C$3=1537,'Male data'!AR10,
IF($C$3=1549,'Male data'!AR11,
IF($C$3=1562,'Male data'!AR12,
IF($C$3=1575,'Male data'!AR13,
IF($C$3=1588,'Male data'!AR14,
IF($C$3=1600,'Male data'!AR15,
IF($C$3=1613,'Male data'!AR16,
IF($C$3=1626,'Male data'!AR17,
IF($C$3=1638,'Male data'!AR18,
IF($C$3=1651,'Male data'!AR19,
IF($C$3=1664,'Male data'!AR20,
IF($C$3=1676,'Male data'!AR21,
IF($C$3=1689,'Male data'!AR22,
IF($C$3=1702,'Male data'!AR23,
IF($C$3=1715,'Male data'!AR24,
IF($C$3=1727,'Male data'!AR25,
IF($C$3=1740,'Male data'!AR26,
IF($C$3=1753,'Male data'!AR27,
IF($C$3=1765,'Male data'!AR28,
IF($C$3=1778,'Male data'!AR29,
IF($C$3=1791,'Male data'!AR30,
IF($C$3=1803,'Male data'!AR31,
IF($C$3=1816,'Male data'!AR32,
IF($C$3=1829,'Male data'!AR33,
IF($C$3=1842,'Male data'!AR34,
IF($C$3=1854,'Male data'!AR35,
IF($C$3=1867,'Male data'!AR36,
IF($C$3=1880,'Male data'!AR37,
IF($C$3=1892,'Male data'!AR38,
IF($C$3=1905,'Male data'!AR39,
IF($C$3=1918,'Male data'!AR40,
IF($C$3=1930,'Male data'!AR41,
IF($C$3=1943,'Male data'!AR42,
IF($C$3=1956,'Male data'!AR43,
IF($C$3=1969,'Male data'!AR44,
IF($C$3=1981,'Male data'!AR45,
IF($C$3=1994,'Male data'!AR46,
IF($C$3=2007,'Male data'!AR47,
IF($C$3=2019,'Male data'!AR48,
IF($C$3=2032,'Male data'!AR49,
IF($C$3=2045,'Male data'!AR50,)))))))))))))))))))))))))))))))))))))))))))))))))</f>
        <v>461.78372621754215</v>
      </c>
      <c r="G6" s="17">
        <f>IF($C$3=1397,'Male data'!AT2,
IF($C$3=1448,'Male data'!AT3,
IF($C$3=1461,'Male data'!AT4,
IF($C$3=1473,'Male data'!AT5,
IF($C$3=1486,'Male data'!AT6,
IF($C$3=1499,'Male data'!AT7,
IF($C$3=1511,'Male data'!AT8,
IF($C$3=1524,'Male data'!AT9,
IF($C$3=1537,'Male data'!AT10,
IF($C$3=1549,'Male data'!AT11,
IF($C$3=1562,'Male data'!AT12,
IF($C$3=1575,'Male data'!AT13,
IF($C$3=1588,'Male data'!AT14,
IF($C$3=1600,'Male data'!AT15,
IF($C$3=1613,'Male data'!AT16,
IF($C$3=1626,'Male data'!AT17,
IF($C$3=1638,'Male data'!AT18,
IF($C$3=1651,'Male data'!AT19,
IF($C$3=1664,'Male data'!AT20,
IF($C$3=1676,'Male data'!AT21,
IF($C$3=1689,'Male data'!AT22,
IF($C$3=1702,'Male data'!AT23,
IF($C$3=1715,'Male data'!AT24,
IF($C$3=1727,'Male data'!AT25,
IF($C$3=1740,'Male data'!AT26,
IF($C$3=1753,'Male data'!AT27,
IF($C$3=1765,'Male data'!AT28,
IF($C$3=1778,'Male data'!AT29,
IF($C$3=1791,'Male data'!AT30,
IF($C$3=1803,'Male data'!AT31,
IF($C$3=1816,'Male data'!AT32,
IF($C$3=1829,'Male data'!AT33,
IF($C$3=1842,'Male data'!AT34,
IF($C$3=1854,'Male data'!AT35,
IF($C$3=1867,'Male data'!AT36,
IF($C$3=1880,'Male data'!AT37,
IF($C$3=1892,'Male data'!AT38,
IF($C$3=1905,'Male data'!AT39,
IF($C$3=1918,'Male data'!AT40,
IF($C$3=1930,'Male data'!AT41,
IF($C$3=1943,'Male data'!AT42,
IF($C$3=1956,'Male data'!AT43,
IF($C$3=1969,'Male data'!AT44,
IF($C$3=1981,'Male data'!AT45,
IF($C$3=1994,'Male data'!AT46,
IF($C$3=2007,'Male data'!AT47,
IF($C$3=2019,'Male data'!AT48,
IF($C$3=2032,'Male data'!AT49,
IF($C$3=2045,'Male data'!AT50,)))))))))))))))))))))))))))))))))))))))))))))))))</f>
        <v>733.2</v>
      </c>
      <c r="H6" s="17">
        <f>IF($C$3=1397,'Male data'!AV2,
IF($C$3=1448,'Male data'!AV3,
IF($C$3=1461,'Male data'!AV4,
IF($C$3=1473,'Male data'!AV5,
IF($C$3=1486,'Male data'!AV6,
IF($C$3=1499,'Male data'!AV7,
IF($C$3=1511,'Male data'!AV8,
IF($C$3=1524,'Male data'!AV9,
IF($C$3=1537,'Male data'!AV10,
IF($C$3=1549,'Male data'!AV11,
IF($C$3=1562,'Male data'!AV12,
IF($C$3=1575,'Male data'!AV13,
IF($C$3=1588,'Male data'!AV14,
IF($C$3=1600,'Male data'!AV15,
IF($C$3=1613,'Male data'!AV16,
IF($C$3=1626,'Male data'!AV17,
IF($C$3=1638,'Male data'!AV18,
IF($C$3=1651,'Male data'!AV19,
IF($C$3=1664,'Male data'!AV20,
IF($C$3=1676,'Male data'!AV21,
IF($C$3=1689,'Male data'!AV22,
IF($C$3=1702,'Male data'!AV23,
IF($C$3=1715,'Male data'!AV24,
IF($C$3=1727,'Male data'!AV25,
IF($C$3=1740,'Male data'!AV26,
IF($C$3=1753,'Male data'!AV27,
IF($C$3=1765,'Male data'!AV28,
IF($C$3=1778,'Male data'!AV29,
IF($C$3=1791,'Male data'!AV30,
IF($C$3=1803,'Male data'!AV31,
IF($C$3=1816,'Male data'!AV32,
IF($C$3=1829,'Male data'!AV33,
IF($C$3=1842,'Male data'!AV34,
IF($C$3=1854,'Male data'!AV35,
IF($C$3=1867,'Male data'!AV36,
IF($C$3=1880,'Male data'!AV37,
IF($C$3=1892,'Male data'!AV38,
IF($C$3=1905,'Male data'!AV39,
IF($C$3=1918,'Male data'!AV40,
IF($C$3=1930,'Male data'!AV41,
IF($C$3=1943,'Male data'!AV42,
IF($C$3=1956,'Male data'!AV43,
IF($C$3=1969,'Male data'!AV44,
IF($C$3=1981,'Male data'!AV45,
IF($C$3=1994,'Male data'!AV46,
IF($C$3=2007,'Male data'!AV47,
IF($C$3=2019,'Male data'!AV48,
IF($C$3=2032,'Male data'!AV49,
IF($C$3=2045,'Male data'!AV50,)))))))))))))))))))))))))))))))))))))))))))))))))</f>
        <v>336.9626842443007</v>
      </c>
      <c r="I6" s="17">
        <f>IF($C$3=1397,'Male data'!J2,
IF($C$3=1448,'Male data'!J3,
IF($C$3=1461,'Male data'!J4,
IF($C$3=1473,'Male data'!J5,
IF($C$3=1486,'Male data'!J6,
IF($C$3=1499,'Male data'!J7,
IF($C$3=1511,'Male data'!J8,
IF($C$3=1524,'Male data'!J9,
IF($C$3=1537,'Male data'!J10,
IF($C$3=1549,'Male data'!J11,
IF($C$3=1562,'Male data'!J12,
IF($C$3=1575,'Male data'!J13,
IF($C$3=1588,'Male data'!J14,
IF($C$3=1600,'Male data'!J15,
IF($C$3=1613,'Male data'!J16,
IF($C$3=1626,'Male data'!J17,
IF($C$3=1638,'Male data'!J18,
IF($C$3=1651,'Male data'!J19,
IF($C$3=1664,'Male data'!J20,
IF($C$3=1676,'Male data'!J21,
IF($C$3=1689,'Male data'!J22,
IF($C$3=1702,'Male data'!J23,
IF($C$3=1715,'Male data'!J24,
IF($C$3=1727,'Male data'!J25,
IF($C$3=1740,'Male data'!J26,
IF($C$3=1753,'Male data'!J27,
IF($C$3=1765,'Male data'!J28,
IF($C$3=1778,'Male data'!J29,
IF($C$3=1791,'Male data'!J30,
IF($C$3=1803,'Male data'!J31,
IF($C$3=1816,'Male data'!J32,
IF($C$3=1829,'Male data'!J33,
IF($C$3=1842,'Male data'!J34,
IF($C$3=1854,'Male data'!J35,
IF($C$3=1867,'Male data'!J36,
IF($C$3=1880,'Male data'!J37,
IF($C$3=1892,'Male data'!J38,
IF($C$3=1905,'Male data'!J39,
IF($C$3=1918,'Male data'!J40,
IF($C$3=1930,'Male data'!J41,
IF($C$3=1943,'Male data'!J42,
IF($C$3=1956,'Male data'!J43,
IF($C$3=1969,'Male data'!J44,
IF($C$3=1981,'Male data'!J45,
IF($C$3=1994,'Male data'!J46,
IF($C$3=2007,'Male data'!J47,
IF($C$3=2019,'Male data'!J48,
IF($C$3=2032,'Male data'!J49,
IF($C$3=2045,'Male data'!J50,)))))))))))))))))))))))))))))))))))))))))))))))))</f>
        <v>459.43838953747445</v>
      </c>
      <c r="J6" s="17">
        <f>IF($C$3=1397,'Male data'!L2,
IF($C$3=1448,'Male data'!L3,
IF($C$3=1461,'Male data'!L4,
IF($C$3=1473,'Male data'!L5,
IF($C$3=1486,'Male data'!L6,
IF($C$3=1499,'Male data'!L7,
IF($C$3=1511,'Male data'!L8,
IF($C$3=1524,'Male data'!L9,
IF($C$3=1537,'Male data'!L10,
IF($C$3=1549,'Male data'!L11,
IF($C$3=1562,'Male data'!L12,
IF($C$3=1575,'Male data'!L13,
IF($C$3=1588,'Male data'!L14,
IF($C$3=1600,'Male data'!L15,
IF($C$3=1613,'Male data'!L16,
IF($C$3=1626,'Male data'!L17,
IF($C$3=1638,'Male data'!L18,
IF($C$3=1651,'Male data'!L19,
IF($C$3=1664,'Male data'!L20,
IF($C$3=1676,'Male data'!L21,
IF($C$3=1689,'Male data'!L22,
IF($C$3=1702,'Male data'!L23,
IF($C$3=1715,'Male data'!L24,
IF($C$3=1727,'Male data'!L25,
IF($C$3=1740,'Male data'!L26,
IF($C$3=1753,'Male data'!L27,
IF($C$3=1765,'Male data'!L28,
IF($C$3=1778,'Male data'!L29,
IF($C$3=1791,'Male data'!L30,
IF($C$3=1803,'Male data'!L31,
IF($C$3=1816,'Male data'!L32,
IF($C$3=1829,'Male data'!L33,
IF($C$3=1842,'Male data'!L34,
IF($C$3=1854,'Male data'!L35,
IF($C$3=1867,'Male data'!L36,
IF($C$3=1880,'Male data'!L37,
IF($C$3=1892,'Male data'!L38,
IF($C$3=1905,'Male data'!L39,
IF($C$3=1918,'Male data'!L40,
IF($C$3=1930,'Male data'!L41,
IF($C$3=1943,'Male data'!L42,
IF($C$3=1956,'Male data'!L43,
IF($C$3=1969,'Male data'!L44,
IF($C$3=1981,'Male data'!L45,
IF($C$3=1994,'Male data'!L46,
IF($C$3=2007,'Male data'!L47,
IF($C$3=2019,'Male data'!L48,
IF($C$3=2032,'Male data'!L49,
IF($C$3=2045,'Male data'!L50,)))))))))))))))))))))))))))))))))))))))))))))))))</f>
        <v>885.11659149873833</v>
      </c>
      <c r="K6" s="17">
        <f>IF($C$3=1397,'Male data'!N2,
IF($C$3=1448,'Male data'!N3,
IF($C$3=1461,'Male data'!N4,
IF($C$3=1473,'Male data'!N5,
IF($C$3=1486,'Male data'!N6,
IF($C$3=1499,'Male data'!N7,
IF($C$3=1511,'Male data'!N8,
IF($C$3=1524,'Male data'!N9,
IF($C$3=1537,'Male data'!N10,
IF($C$3=1549,'Male data'!N11,
IF($C$3=1562,'Male data'!N12,
IF($C$3=1575,'Male data'!N13,
IF($C$3=1588,'Male data'!N14,
IF($C$3=1600,'Male data'!N15,
IF($C$3=1613,'Male data'!N16,
IF($C$3=1626,'Male data'!N17,
IF($C$3=1638,'Male data'!N18,
IF($C$3=1651,'Male data'!N19,
IF($C$3=1664,'Male data'!N20,
IF($C$3=1676,'Male data'!N21,
IF($C$3=1689,'Male data'!N22,
IF($C$3=1702,'Male data'!N23,
IF($C$3=1715,'Male data'!N24,
IF($C$3=1727,'Male data'!N25,
IF($C$3=1740,'Male data'!N26,
IF($C$3=1753,'Male data'!N27,
IF($C$3=1765,'Male data'!N28,
IF($C$3=1778,'Male data'!N29,
IF($C$3=1791,'Male data'!N30,
IF($C$3=1803,'Male data'!N31,
IF($C$3=1816,'Male data'!N32,
IF($C$3=1829,'Male data'!N33,
IF($C$3=1842,'Male data'!N34,
IF($C$3=1854,'Male data'!N35,
IF($C$3=1867,'Male data'!N36,
IF($C$3=1880,'Male data'!N37,
IF($C$3=1892,'Male data'!N38,
IF($C$3=1905,'Male data'!N39,
IF($C$3=1918,'Male data'!N40,
IF($C$3=1930,'Male data'!N41,
IF($C$3=1943,'Male data'!N42,
IF($C$3=1956,'Male data'!N43,
IF($C$3=1969,'Male data'!N44,
IF($C$3=1981,'Male data'!N45,
IF($C$3=1994,'Male data'!N46,
IF($C$3=2007,'Male data'!N47,
IF($C$3=2019,'Male data'!N48,
IF($C$3=2032,'Male data'!N49,
IF($C$3=2045,'Male data'!N50,)))))))))))))))))))))))))))))))))))))))))))))))))</f>
        <v>989.62883349090305</v>
      </c>
      <c r="L6" s="17">
        <f>IF($C$3=1397,'Male data'!F2,
IF($C$3=1448,'Male data'!F3,
IF($C$3=1461,'Male data'!F4,
IF($C$3=1473,'Male data'!F5,
IF($C$3=1486,'Male data'!F6,
IF($C$3=1499,'Male data'!F7,
IF($C$3=1511,'Male data'!F8,
IF($C$3=1524,'Male data'!F9,
IF($C$3=1537,'Male data'!F10,
IF($C$3=1549,'Male data'!F11,
IF($C$3=1562,'Male data'!F12,
IF($C$3=1575,'Male data'!F13,
IF($C$3=1588,'Male data'!F14,
IF($C$3=1600,'Male data'!F15,
IF($C$3=1613,'Male data'!F16,
IF($C$3=1626,'Male data'!F17,
IF($C$3=1638,'Male data'!F18,
IF($C$3=1651,'Male data'!F19,
IF($C$3=1664,'Male data'!F20,
IF($C$3=1676,'Male data'!F21,
IF($C$3=1689,'Male data'!F22,
IF($C$3=1702,'Male data'!F23,
IF($C$3=1715,'Male data'!F24,
IF($C$3=1727,'Male data'!F25,
IF($C$3=1740,'Male data'!F26,
IF($C$3=1753,'Male data'!F27,
IF($C$3=1765,'Male data'!F28,
IF($C$3=1778,'Male data'!F29,
IF($C$3=1791,'Male data'!F30,
IF($C$3=1803,'Male data'!F31,
IF($C$3=1816,'Male data'!F32,
IF($C$3=1829,'Male data'!F33,
IF($C$3=1842,'Male data'!F34,
IF($C$3=1854,'Male data'!F35,
IF($C$3=1867,'Male data'!F36,
IF($C$3=1880,'Male data'!F37,
IF($C$3=1892,'Male data'!F38,
IF($C$3=1905,'Male data'!F39,
IF($C$3=1918,'Male data'!F40,
IF($C$3=1930,'Male data'!F41,
IF($C$3=1943,'Male data'!F42,
IF($C$3=1956,'Male data'!F43,
IF($C$3=1969,'Male data'!F44,
IF($C$3=1981,'Male data'!F45,
IF($C$3=1994,'Male data'!F46,
IF($C$3=2007,'Male data'!F47,
IF($C$3=2019,'Male data'!F48,
IF($C$3=2032,'Male data'!F49,
IF($C$3=2045,'Male data'!F50,)))))))))))))))))))))))))))))))))))))))))))))))))</f>
        <v>1366.0658906550798</v>
      </c>
      <c r="M6" s="29"/>
      <c r="N6" s="27"/>
      <c r="O6" s="27"/>
      <c r="P6" s="29"/>
      <c r="Q6" s="45"/>
      <c r="R6" s="45"/>
      <c r="S6" s="45"/>
      <c r="T6" s="45"/>
      <c r="U6" s="45"/>
      <c r="V6" s="45"/>
      <c r="W6" s="45"/>
      <c r="X6" s="45"/>
      <c r="Y6" s="45"/>
      <c r="Z6" s="45"/>
      <c r="AA6" s="45"/>
      <c r="AB6" s="45"/>
      <c r="AC6" s="45"/>
    </row>
    <row r="7" spans="1:35" ht="15.75" x14ac:dyDescent="0.25">
      <c r="A7" s="54"/>
      <c r="B7" s="49" t="s">
        <v>80</v>
      </c>
      <c r="C7" s="49"/>
      <c r="D7" s="25"/>
      <c r="E7" s="28"/>
      <c r="F7" s="28"/>
      <c r="G7" s="29"/>
      <c r="H7" s="29"/>
      <c r="I7" s="29"/>
      <c r="J7" s="28"/>
      <c r="K7" s="28"/>
      <c r="L7" s="28"/>
      <c r="M7" s="29"/>
      <c r="N7" s="27"/>
      <c r="O7" s="27"/>
      <c r="P7" s="29"/>
      <c r="Q7" s="46"/>
      <c r="R7" s="46"/>
      <c r="S7" s="46"/>
      <c r="T7" s="38"/>
      <c r="Y7" s="44"/>
      <c r="Z7" s="45"/>
    </row>
    <row r="8" spans="1:35" ht="48" customHeight="1" x14ac:dyDescent="0.25">
      <c r="A8" s="51">
        <f>+A7*25.4</f>
        <v>0</v>
      </c>
      <c r="B8" s="55" t="s">
        <v>79</v>
      </c>
      <c r="C8" s="49"/>
      <c r="D8" s="25"/>
      <c r="E8" s="24" t="s">
        <v>45</v>
      </c>
      <c r="F8" s="22" t="s">
        <v>46</v>
      </c>
      <c r="G8" s="22" t="s">
        <v>47</v>
      </c>
      <c r="H8" s="20" t="s">
        <v>48</v>
      </c>
      <c r="I8" s="20" t="s">
        <v>49</v>
      </c>
      <c r="J8" s="20" t="s">
        <v>50</v>
      </c>
      <c r="K8" s="28"/>
      <c r="L8" s="28"/>
      <c r="M8" s="28"/>
      <c r="N8" s="27"/>
      <c r="O8" s="27"/>
      <c r="P8" s="28"/>
      <c r="U8" s="44"/>
    </row>
    <row r="9" spans="1:35" ht="15.75" x14ac:dyDescent="0.25">
      <c r="A9" s="51">
        <f>+A7*2.54</f>
        <v>0</v>
      </c>
      <c r="B9" s="49" t="s">
        <v>81</v>
      </c>
      <c r="C9" s="49"/>
      <c r="D9" s="25"/>
      <c r="E9" s="16">
        <f>IF($C$3=1397,'Male data'!P2,
IF($C$3=1448,'Male data'!P3,
IF($C$3=1461,'Male data'!P4,
IF($C$3=1473,'Male data'!P5,
IF($C$3=1486,'Male data'!P6,
IF($C$3=1499,'Male data'!P7,
IF($C$3=1511,'Male data'!P8,
IF($C$3=1524,'Male data'!P9,
IF($C$3=1537,'Male data'!P10,
IF($C$3=1549,'Male data'!P11,
IF($C$3=1562,'Male data'!P12,
IF($C$3=1575,'Male data'!P13,
IF($C$3=1588,'Male data'!P14,
IF($C$3=1600,'Male data'!P15,
IF($C$3=1613,'Male data'!P16,
IF($C$3=1626,'Male data'!P17,
IF($C$3=1638,'Male data'!P18,
IF($C$3=1651,'Male data'!P19,
IF($C$3=1664,'Male data'!P20,
IF($C$3=1676,'Male data'!P21,
IF($C$3=1689,'Male data'!P22,
IF($C$3=1702,'Male data'!P23,
IF($C$3=1715,'Male data'!P24,
IF($C$3=1727,'Male data'!P25,
IF($C$3=1740,'Male data'!P26,
IF($C$3=1753,'Male data'!P27,
IF($C$3=1765,'Male data'!P28,
IF($C$3=1778,'Male data'!P29,
IF($C$3=1791,'Male data'!P30,
IF($C$3=1803,'Male data'!P31,
IF($C$3=1816,'Male data'!P32,
IF($C$3=1829,'Male data'!P33,
IF($C$3=1842,'Male data'!P34,
IF($C$3=1854,'Male data'!P35,
IF($C$3=1867,'Male data'!P36,
IF($C$3=1880,'Male data'!P37,
IF($C$3=1892,'Male data'!P38,
IF($C$3=1905,'Male data'!P39,
IF($C$3=1918,'Male data'!P40,
IF($C$3=1930,'Male data'!P41,
IF($C$3=1943,'Male data'!P42,
IF($C$3=1956,'Male data'!P43,
IF($C$3=1969,'Male data'!P44,
IF($C$3=1981,'Male data'!P45,
IF($C$3=1994,'Male data'!P46,
IF($C$3=2007,'Male data'!P47,
IF($C$3=2019,'Male data'!P48,
IF($C$3=2032,'Male data'!P49,
IF($C$3=2045,'Male data'!P50,)))))))))))))))))))))))))))))))))))))))))))))))))</f>
        <v>1539.2701704545457</v>
      </c>
      <c r="F9" s="16">
        <f>IF($C$3=1397,'Male data'!R2,
IF($C$3=1448,'Male data'!R3,
IF($C$3=1461,'Male data'!R4,
IF($C$3=1473,'Male data'!R5,
IF($C$3=1486,'Male data'!R6,
IF($C$3=1499,'Male data'!R7,
IF($C$3=1511,'Male data'!R8,
IF($C$3=1524,'Male data'!R9,
IF($C$3=1537,'Male data'!R10,
IF($C$3=1549,'Male data'!R11,
IF($C$3=1562,'Male data'!R12,
IF($C$3=1575,'Male data'!R13,
IF($C$3=1588,'Male data'!R14,
IF($C$3=1600,'Male data'!R15,
IF($C$3=1613,'Male data'!R16,
IF($C$3=1626,'Male data'!R17,
IF($C$3=1638,'Male data'!R18,
IF($C$3=1651,'Male data'!R19,
IF($C$3=1664,'Male data'!R20,
IF($C$3=1676,'Male data'!R21,
IF($C$3=1689,'Male data'!R22,
IF($C$3=1702,'Male data'!R23,
IF($C$3=1715,'Male data'!R24,
IF($C$3=1727,'Male data'!R25,
IF($C$3=1740,'Male data'!R26,
IF($C$3=1753,'Male data'!R27,
IF($C$3=1765,'Male data'!R28,
IF($C$3=1778,'Male data'!R29,
IF($C$3=1791,'Male data'!R30,
IF($C$3=1803,'Male data'!R31,
IF($C$3=1816,'Male data'!R32,
IF($C$3=1829,'Male data'!R33,
IF($C$3=1842,'Male data'!R34,
IF($C$3=1854,'Male data'!R35,
IF($C$3=1867,'Male data'!R36,
IF($C$3=1880,'Male data'!R37,
IF($C$3=1892,'Male data'!R38,
IF($C$3=1905,'Male data'!R39,
IF($C$3=1918,'Male data'!R40,
IF($C$3=1930,'Male data'!R41,
IF($C$3=1943,'Male data'!R42,
IF($C$3=1956,'Male data'!R43,
IF($C$3=1969,'Male data'!R44,
IF($C$3=1981,'Male data'!R45,
IF($C$3=1994,'Male data'!R46,
IF($C$3=2007,'Male data'!R47,
IF($C$3=2019,'Male data'!R48,
IF($C$3=2032,'Male data'!R49,
IF($C$3=2045,'Male data'!R50,)))))))))))))))))))))))))))))))))))))))))))))))))</f>
        <v>1020.6053828197946</v>
      </c>
      <c r="G9" s="16">
        <f>IF($C$3=1397,'Male data'!H2,
IF($C$3=1448,'Male data'!H3,
IF($C$3=1461,'Male data'!H4,
IF($C$3=1473,'Male data'!H5,
IF($C$3=1486,'Male data'!H6,
IF($C$3=1499,'Male data'!H7,
IF($C$3=1511,'Male data'!H8,
IF($C$3=1524,'Male data'!H9,
IF($C$3=1537,'Male data'!H10,
IF($C$3=1549,'Male data'!H11,
IF($C$3=1562,'Male data'!H12,
IF($C$3=1575,'Male data'!H13,
IF($C$3=1588,'Male data'!H14,
IF($C$3=1600,'Male data'!H15,
IF($C$3=1613,'Male data'!H16,
IF($C$3=1626,'Male data'!H17,
IF($C$3=1638,'Male data'!H18,
IF($C$3=1651,'Male data'!H19,
IF($C$3=1664,'Male data'!H20,
IF($C$3=1676,'Male data'!H21,
IF($C$3=1689,'Male data'!H22,
IF($C$3=1702,'Male data'!H23,
IF($C$3=1715,'Male data'!H24,
IF($C$3=1727,'Male data'!H25,
IF($C$3=1740,'Male data'!H26,
IF($C$3=1753,'Male data'!H27,
IF($C$3=1765,'Male data'!H28,
IF($C$3=1778,'Male data'!H29,
IF($C$3=1791,'Male data'!H30,
IF($C$3=1803,'Male data'!H31,
IF($C$3=1816,'Male data'!H32,
IF($C$3=1829,'Male data'!H33,
IF($C$3=1842,'Male data'!H34,
IF($C$3=1854,'Male data'!H35,
IF($C$3=1867,'Male data'!H36,
IF($C$3=1880,'Male data'!H37,
IF($C$3=1892,'Male data'!H38,
IF($C$3=1905,'Male data'!H39,
IF($C$3=1918,'Male data'!H40,
IF($C$3=1930,'Male data'!H41,
IF($C$3=1943,'Male data'!H42,
IF($C$3=1956,'Male data'!H43,
IF($C$3=1969,'Male data'!H44,
IF($C$3=1981,'Male data'!H45,
IF($C$3=1994,'Male data'!H46,
IF($C$3=2007,'Male data'!H47,
IF($C$3=2019,'Male data'!H48,
IF($C$3=2032,'Male data'!H49,
IF($C$3=2045,'Male data'!H50,)))))))))))))))))))))))))))))))))))))))))))))))))</f>
        <v>1272.43294532754</v>
      </c>
      <c r="H9" s="16">
        <f>IF($C$3=1397,'Male data'!AX2,
IF($C$3=1448,'Male data'!AX3,
IF($C$3=1461,'Male data'!AX4,
IF($C$3=1473,'Male data'!AX5,
IF($C$3=1486,'Male data'!AX6,
IF($C$3=1499,'Male data'!AX7,
IF($C$3=1511,'Male data'!AX8,
IF($C$3=1524,'Male data'!AX9,
IF($C$3=1537,'Male data'!AX10,
IF($C$3=1549,'Male data'!AX11,
IF($C$3=1562,'Male data'!AX12,
IF($C$3=1575,'Male data'!AX13,
IF($C$3=1588,'Male data'!AX14,
IF($C$3=1600,'Male data'!AX15,
IF($C$3=1613,'Male data'!AX16,
IF($C$3=1626,'Male data'!AX17,
IF($C$3=1638,'Male data'!AX18,
IF($C$3=1651,'Male data'!AX19,
IF($C$3=1664,'Male data'!AX20,
IF($C$3=1676,'Male data'!AX21,
IF($C$3=1689,'Male data'!AX22,
IF($C$3=1702,'Male data'!AX23,
IF($C$3=1715,'Male data'!AX24,
IF($C$3=1727,'Male data'!AX25,
IF($C$3=1740,'Male data'!AX26,
IF($C$3=1753,'Male data'!AX27,
IF($C$3=1765,'Male data'!AX28,
IF($C$3=1778,'Male data'!AX29,
IF($C$3=1791,'Male data'!AX30,
IF($C$3=1803,'Male data'!AX31,
IF($C$3=1816,'Male data'!AX32,
IF($C$3=1829,'Male data'!AX33,
IF($C$3=1842,'Male data'!AX34,
IF($C$3=1854,'Male data'!AX35,
IF($C$3=1867,'Male data'!AX36,
IF($C$3=1880,'Male data'!AX37,
IF($C$3=1892,'Male data'!AX38,
IF($C$3=1905,'Male data'!AX39,
IF($C$3=1918,'Male data'!AX40,
IF($C$3=1930,'Male data'!AX41,
IF($C$3=1943,'Male data'!AX42,
IF($C$3=1956,'Male data'!AX43,
IF($C$3=1969,'Male data'!AX44,
IF($C$3=1981,'Male data'!AX45,
IF($C$3=1994,'Male data'!AX46,
IF($C$3=2007,'Male data'!AX47,
IF($C$3=2019,'Male data'!AX48,
IF($C$3=2032,'Male data'!AX49,
IF($C$3=2045,'Male data'!AX50,)))))))))))))))))))))))))))))))))))))))))))))))))</f>
        <v>85.338103472614335</v>
      </c>
      <c r="I9" s="16">
        <f>IF($C$3=1397,'Male data'!AZ2,
IF($C$3=1448,'Male data'!AZ3,
IF($C$3=1461,'Male data'!AZ4,
IF($C$3=1473,'Male data'!AZ5,
IF($C$3=1486,'Male data'!AZ6,
IF($C$3=1499,'Male data'!AZ7,
IF($C$3=1511,'Male data'!AZ8,
IF($C$3=1524,'Male data'!AZ9,
IF($C$3=1537,'Male data'!AZ10,
IF($C$3=1549,'Male data'!AZ11,
IF($C$3=1562,'Male data'!AZ12,
IF($C$3=1575,'Male data'!AZ13,
IF($C$3=1588,'Male data'!AZ14,
IF($C$3=1600,'Male data'!AZ15,
IF($C$3=1613,'Male data'!AZ16,
IF($C$3=1626,'Male data'!AZ17,
IF($C$3=1638,'Male data'!AZ18,
IF($C$3=1651,'Male data'!AZ19,
IF($C$3=1664,'Male data'!AZ20,
IF($C$3=1676,'Male data'!AZ21,
IF($C$3=1689,'Male data'!AZ22,
IF($C$3=1702,'Male data'!AZ23,
IF($C$3=1715,'Male data'!AZ24,
IF($C$3=1727,'Male data'!AZ25,
IF($C$3=1740,'Male data'!AZ26,
IF($C$3=1753,'Male data'!AZ27,
IF($C$3=1765,'Male data'!AZ28,
IF($C$3=1778,'Male data'!AZ29,
IF($C$3=1791,'Male data'!AZ30,
IF($C$3=1803,'Male data'!AZ31,
IF($C$3=1816,'Male data'!AZ32,
IF($C$3=1829,'Male data'!AZ33,
IF($C$3=1842,'Male data'!AZ34,
IF($C$3=1854,'Male data'!AZ35,
IF($C$3=1867,'Male data'!AZ36,
IF($C$3=1880,'Male data'!AZ37,
IF($C$3=1892,'Male data'!AZ38,
IF($C$3=1905,'Male data'!AZ39,
IF($C$3=1918,'Male data'!AZ40,
IF($C$3=1930,'Male data'!AZ41,
IF($C$3=1943,'Male data'!AZ42,
IF($C$3=1956,'Male data'!AZ43,
IF($C$3=1969,'Male data'!AZ44,
IF($C$3=1981,'Male data'!AZ45,
IF($C$3=1994,'Male data'!AZ46,
IF($C$3=2007,'Male data'!AZ47,
IF($C$3=2019,'Male data'!AZ48,
IF($C$3=2032,'Male data'!AZ49,
IF($C$3=2045,'Male data'!AZ50,)))))))))))))))))))))))))))))))))))))))))))))))))</f>
        <v>184.64301587613042</v>
      </c>
      <c r="J9" s="16">
        <f>IF($C$3=1397,'Male data'!BB2,
IF($C$3=1448,'Male data'!BB3,
IF($C$3=1461,'Male data'!BB4,
IF($C$3=1473,'Male data'!BB5,
IF($C$3=1486,'Male data'!BB6,
IF($C$3=1499,'Male data'!BB7,
IF($C$3=1511,'Male data'!BB8,
IF($C$3=1524,'Male data'!BB9,
IF($C$3=1537,'Male data'!BB10,
IF($C$3=1549,'Male data'!BB11,
IF($C$3=1562,'Male data'!BB12,
IF($C$3=1575,'Male data'!BB13,
IF($C$3=1588,'Male data'!BB14,
IF($C$3=1600,'Male data'!BB15,
IF($C$3=1613,'Male data'!BB16,
IF($C$3=1626,'Male data'!BB17,
IF($C$3=1638,'Male data'!BB18,
IF($C$3=1651,'Male data'!BB19,
IF($C$3=1664,'Male data'!BB20,
IF($C$3=1676,'Male data'!BB21,
IF($C$3=1689,'Male data'!BB22,
IF($C$3=1702,'Male data'!BB23,
IF($C$3=1715,'Male data'!BB24,
IF($C$3=1727,'Male data'!BB25,
IF($C$3=1740,'Male data'!BB26,
IF($C$3=1753,'Male data'!BB27,
IF($C$3=1765,'Male data'!BB28,
IF($C$3=1778,'Male data'!BB29,
IF($C$3=1791,'Male data'!BB30,
IF($C$3=1803,'Male data'!BB31,
IF($C$3=1816,'Male data'!BB32,
IF($C$3=1829,'Male data'!BB33,
IF($C$3=1842,'Male data'!BB34,
IF($C$3=1854,'Male data'!BB35,
IF($C$3=1867,'Male data'!BB36,
IF($C$3=1880,'Male data'!BB37,
IF($C$3=1892,'Male data'!BB38,
IF($C$3=1905,'Male data'!BB39,
IF($C$3=1918,'Male data'!BB40,
IF($C$3=1930,'Male data'!BB41,
IF($C$3=1943,'Male data'!BB42,
IF($C$3=1956,'Male data'!BB43,
IF($C$3=1969,'Male data'!BB44,
IF($C$3=1981,'Male data'!BB45,
IF($C$3=1994,'Male data'!BB46,
IF($C$3=2007,'Male data'!BB47,
IF($C$3=2019,'Male data'!BB48,
IF($C$3=2032,'Male data'!BB49,
IF($C$3=2045,'Male data'!BB50,)))))))))))))))))))))))))))))))))))))))))))))))))</f>
        <v>111.12063538693972</v>
      </c>
      <c r="K9" s="25"/>
      <c r="L9" s="25"/>
      <c r="M9" s="25"/>
      <c r="N9" s="27"/>
      <c r="O9" s="27"/>
      <c r="P9" s="25"/>
      <c r="T9" s="44"/>
    </row>
    <row r="10" spans="1:35" ht="15.75" x14ac:dyDescent="0.25">
      <c r="D10" s="25"/>
      <c r="E10" s="25"/>
      <c r="F10" s="25"/>
      <c r="G10" s="25"/>
      <c r="H10" s="25"/>
      <c r="I10" s="25"/>
      <c r="J10" s="25"/>
      <c r="K10" s="25"/>
      <c r="L10" s="25"/>
      <c r="M10" s="25"/>
      <c r="N10" s="25"/>
      <c r="O10" s="25"/>
      <c r="P10" s="25"/>
      <c r="Y10" s="44"/>
    </row>
    <row r="11" spans="1:35" x14ac:dyDescent="0.25">
      <c r="Y11" s="44"/>
    </row>
    <row r="12" spans="1:35" x14ac:dyDescent="0.25">
      <c r="Y12" s="44"/>
    </row>
    <row r="13" spans="1:35" x14ac:dyDescent="0.25">
      <c r="Y13" s="44"/>
    </row>
    <row r="14" spans="1:35" x14ac:dyDescent="0.25">
      <c r="Y14" s="44"/>
    </row>
    <row r="15" spans="1:35" x14ac:dyDescent="0.25">
      <c r="Y15" s="44"/>
    </row>
    <row r="16" spans="1:35" x14ac:dyDescent="0.25">
      <c r="Y16" s="44"/>
    </row>
    <row r="17" spans="25:26" x14ac:dyDescent="0.25">
      <c r="Y17" s="44"/>
    </row>
    <row r="18" spans="25:26" x14ac:dyDescent="0.25">
      <c r="Y18" s="44"/>
    </row>
    <row r="19" spans="25:26" x14ac:dyDescent="0.25">
      <c r="Y19" s="44"/>
    </row>
    <row r="20" spans="25:26" x14ac:dyDescent="0.25">
      <c r="Y20" s="44"/>
    </row>
    <row r="21" spans="25:26" x14ac:dyDescent="0.25">
      <c r="Y21" s="44"/>
    </row>
    <row r="22" spans="25:26" x14ac:dyDescent="0.25">
      <c r="Y22" s="44"/>
    </row>
    <row r="23" spans="25:26" x14ac:dyDescent="0.25">
      <c r="Y23" s="44"/>
    </row>
    <row r="24" spans="25:26" x14ac:dyDescent="0.25">
      <c r="Y24" s="44"/>
      <c r="Z24" s="45"/>
    </row>
    <row r="25" spans="25:26" x14ac:dyDescent="0.25">
      <c r="Y25" s="44"/>
    </row>
    <row r="26" spans="25:26" x14ac:dyDescent="0.25">
      <c r="Y26" s="44"/>
    </row>
    <row r="27" spans="25:26" x14ac:dyDescent="0.25">
      <c r="Y27" s="44"/>
    </row>
    <row r="28" spans="25:26" x14ac:dyDescent="0.25">
      <c r="Y28" s="44"/>
    </row>
    <row r="29" spans="25:26" x14ac:dyDescent="0.25">
      <c r="Y29" s="44"/>
    </row>
    <row r="30" spans="25:26" x14ac:dyDescent="0.25">
      <c r="Y30" s="44"/>
    </row>
    <row r="31" spans="25:26" x14ac:dyDescent="0.25">
      <c r="Y31" s="44"/>
    </row>
    <row r="32" spans="25:26" x14ac:dyDescent="0.25">
      <c r="Y32" s="44"/>
    </row>
    <row r="33" spans="25:25" x14ac:dyDescent="0.25">
      <c r="Y33" s="44"/>
    </row>
    <row r="34" spans="25:25" x14ac:dyDescent="0.25">
      <c r="Y34" s="44"/>
    </row>
    <row r="35" spans="25:25" x14ac:dyDescent="0.25">
      <c r="Y35" s="44"/>
    </row>
    <row r="36" spans="25:25" x14ac:dyDescent="0.25">
      <c r="Y36" s="44"/>
    </row>
    <row r="37" spans="25:25" x14ac:dyDescent="0.25">
      <c r="Y37" s="44"/>
    </row>
    <row r="38" spans="25:25" x14ac:dyDescent="0.25">
      <c r="Y38" s="44"/>
    </row>
    <row r="39" spans="25:25" x14ac:dyDescent="0.25">
      <c r="Y39" s="44"/>
    </row>
  </sheetData>
  <sheetProtection algorithmName="SHA-512" hashValue="00FUb+txiUHjlHGtIPbz55ngXL+7ODl5NCIff6kWcmJhqBuGJnUVxsOXY4jVHFRaVPPyDU2wpQIsAVgpAeja3w==" saltValue="IRnCLcaflh1dR2LdfJOedg==" spinCount="100000" sheet="1" objects="1" scenarios="1"/>
  <mergeCells count="4">
    <mergeCell ref="A5:C5"/>
    <mergeCell ref="A6:C6"/>
    <mergeCell ref="C1:AH1"/>
    <mergeCell ref="A1:B1"/>
  </mergeCells>
  <hyperlinks>
    <hyperlink ref="A1:B1" location="'main page'!A1" display="Back to main page" xr:uid="{10498A46-202C-44C6-BFA7-8B0BCC4F7573}"/>
  </hyperlink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CD2E8DD-FDF2-4EB6-B1D8-63C4818658A1}">
          <x14:formula1>
            <xm:f>'C:\Users\schellt\Desktop\anthro\[Male anthro data.xlsx]ANSUR II MALE Public'!#REF!</xm:f>
          </x14:formula1>
          <xm:sqref>H4</xm:sqref>
        </x14:dataValidation>
        <x14:dataValidation type="list" allowBlank="1" showInputMessage="1" showErrorMessage="1" promptTitle="Height" xr:uid="{12E5D42D-B7E5-48E9-8B5A-591B4ECB73A3}">
          <x14:formula1>
            <xm:f>'Male data'!$B$2:$B$50</xm:f>
          </x14:formula1>
          <xm:sqref>C3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7B0F8-5063-46FB-B7BF-FC79FB70041E}">
  <dimension ref="A1:AK9"/>
  <sheetViews>
    <sheetView showGridLines="0" zoomScale="85" zoomScaleNormal="85" workbookViewId="0">
      <selection activeCell="A7" sqref="A7"/>
    </sheetView>
  </sheetViews>
  <sheetFormatPr defaultColWidth="9.140625" defaultRowHeight="15" x14ac:dyDescent="0.25"/>
  <cols>
    <col min="1" max="1" width="13" style="27" customWidth="1"/>
    <col min="2" max="2" width="12.7109375" style="27" customWidth="1"/>
    <col min="3" max="3" width="13.140625" style="27" customWidth="1"/>
    <col min="4" max="4" width="13.7109375" style="27" customWidth="1"/>
    <col min="5" max="16" width="0" style="27" hidden="1" customWidth="1"/>
    <col min="17" max="17" width="3.140625" style="27" hidden="1" customWidth="1"/>
    <col min="18" max="18" width="3.42578125" style="27" hidden="1" customWidth="1"/>
    <col min="19" max="19" width="0" style="27" hidden="1" customWidth="1"/>
    <col min="20" max="16384" width="9.140625" style="27"/>
  </cols>
  <sheetData>
    <row r="1" spans="1:37" ht="23.25" x14ac:dyDescent="0.35">
      <c r="A1" s="76" t="s">
        <v>84</v>
      </c>
      <c r="B1" s="77"/>
      <c r="C1" s="81" t="s">
        <v>71</v>
      </c>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37" ht="63" customHeight="1" x14ac:dyDescent="0.25">
      <c r="B2" s="58" t="s">
        <v>88</v>
      </c>
      <c r="C2" s="19" t="s">
        <v>85</v>
      </c>
      <c r="D2" s="19" t="s">
        <v>75</v>
      </c>
      <c r="E2" s="20" t="s">
        <v>28</v>
      </c>
      <c r="F2" s="21" t="s">
        <v>29</v>
      </c>
      <c r="G2" s="21" t="s">
        <v>30</v>
      </c>
      <c r="H2" s="21" t="s">
        <v>31</v>
      </c>
      <c r="I2" s="21" t="s">
        <v>32</v>
      </c>
      <c r="J2" s="21" t="s">
        <v>33</v>
      </c>
      <c r="K2" s="21" t="s">
        <v>34</v>
      </c>
      <c r="L2" s="21" t="s">
        <v>35</v>
      </c>
      <c r="M2" s="22" t="s">
        <v>36</v>
      </c>
      <c r="N2" s="23" t="s">
        <v>51</v>
      </c>
      <c r="O2" s="23" t="s">
        <v>52</v>
      </c>
    </row>
    <row r="3" spans="1:37" ht="23.45" customHeight="1" x14ac:dyDescent="0.25">
      <c r="B3" s="58"/>
      <c r="C3" s="62">
        <v>1803</v>
      </c>
      <c r="D3" s="63">
        <f>IF($C$3=1295,'Female data'!D2,
IF($C$3=1321,'Female data'!D3,
IF($C$3=1346,'Female data'!D4,
IF($C$3=1359,'Female data'!D5,
IF($C$3=1372,'Female data'!D6,
IF($C$3=1384,'Female data'!D7,
IF($C$3=1397,'Female data'!D8,
IF($C$3=1410,'Female data'!D9,
IF($C$3=1422,'Female data'!D10,
IF($C$3=1435,'Female data'!D11,
IF($C$3=1448,'Female data'!D12,
IF($C$3=1461,'Female data'!D13,
IF($C$3=1473,'Female data'!D14,
IF($C$3=1486,'Female data'!D15,
IF($C$3=1499,'Female data'!D16,
IF($C$3=1511,'Female data'!D17,
IF($C$3=1524,'Female data'!D18,
IF($C$3=1537,'Female data'!D19,
IF($C$3=1549,'Female data'!D20,
IF($C$3=1562,'Female data'!D21,
IF($C$3=1575,'Female data'!D22,
IF($C$3=1588,'Female data'!D23,
IF($C$3=1600,'Female data'!D24,
IF($C$3=1613,'Female data'!D25,
IF($C$3=1626,'Female data'!D26,
IF($C$3=1638,'Female data'!D27,
IF($C$3=1651,'Female data'!D28,
IF($C$3=1664,'Female data'!D29,
IF($C$3=1676,'Female data'!D30,
IF($C$3=1689,'Female data'!D31,
IF($C$3=1702,'Female data'!D32,
IF($C$3=1715,'Female data'!D33,
IF($C$3=1727,'Female data'!D34,
IF($C$3=1740,'Female data'!D35,
IF($C$3=1753,'Female data'!D36,
IF($C$3=1765,'Female data'!D37,
IF($C$3=1778,'Female data'!D38,
IF($C$3=1791,'Female data'!D39,
IF($C$3=1803,'Female data'!D40,
IF($C$3=1816,'Female data'!D41,
IF($C$3=1829,'Female data'!D42,
IF($C$3=1842,'Female data'!D43,))))))))))))))))))))))))))))))))))))))))))</f>
        <v>83.873529411764707</v>
      </c>
      <c r="E3" s="16">
        <f>IF($C$3=1295,'Female data'!AH2,
IF($C$3=1321,'Female data'!AH3,
IF($C$3=1346,'Female data'!AH4,
IF($C$3=1359,'Female data'!AH5,
IF($C$3=1372,'Female data'!AH6,
IF($C$3=1384,'Female data'!AH7,
IF($C$3=1397,'Female data'!AH8,
IF($C$3=1410,'Female data'!AH9,
IF($C$3=1422,'Female data'!AH10,
IF($C$3=1435,'Female data'!AH11,
IF($C$3=1448,'Female data'!AH12,
IF($C$3=1461,'Female data'!AH13,
IF($C$3=1473,'Female data'!AH14,
IF($C$3=1486,'Female data'!AH15,
IF($C$3=1499,'Female data'!AH16,
IF($C$3=1511,'Female data'!AH17,
IF($C$3=1524,'Female data'!AH18,
IF($C$3=1537,'Female data'!AH19,
IF($C$3=1549,'Female data'!AH20,
IF($C$3=1562,'Female data'!AH21,
IF($C$3=1575,'Female data'!AH22,
IF($C$3=1588,'Female data'!AH23,
IF($C$3=1600,'Female data'!AH24,
IF($C$3=1613,'Female data'!AH25,
IF($C$3=1626,'Female data'!AH26,
IF($C$3=1638,'Female data'!AH27,
IF($C$3=1651,'Female data'!AH28,
IF($C$3=1664,'Female data'!AH29,
IF($C$3=1676,'Female data'!AH30,
IF($C$3=1689,'Female data'!AH31,
IF($C$3=1702,'Female data'!AH32,
IF($C$3=1715,'Female data'!AH33,
IF($C$3=1727,'Female data'!AH34,
IF($C$3=1740,'Female data'!AH35,
IF($C$3=1753,'Female data'!AH36,
IF($C$3=1765,'Female data'!AH37,
IF($C$3=1778,'Female data'!AH38,
IF($C$3=1791,'Female data'!AH39,
IF($C$3=1803,'Female data'!AH40,
IF($C$3=1816,'Female data'!AH41,
IF($C$3=1829,'Female data'!AH42,
IF($C$3=1842,'Female data'!AH43,))))))))))))))))))))))))))))))))))))))))))</f>
        <v>1367.9</v>
      </c>
      <c r="F3" s="16">
        <f>IF($C$3=1295,'Female data'!AB2,
IF($C$3=1321,'Female data'!AB3,
IF($C$3=1346,'Female data'!AB4,
IF($C$3=1359,'Female data'!AB5,
IF($C$3=1372,'Female data'!AB6,
IF($C$3=1384,'Female data'!AB7,
IF($C$3=1397,'Female data'!AB8,
IF($C$3=1410,'Female data'!AB9,
IF($C$3=1422,'Female data'!AB10,
IF($C$3=1435,'Female data'!AB11,
IF($C$3=1448,'Female data'!AB12,
IF($C$3=1461,'Female data'!AB13,
IF($C$3=1473,'Female data'!AB14,
IF($C$3=1486,'Female data'!AB15,
IF($C$3=1499,'Female data'!AB16,
IF($C$3=1511,'Female data'!AB17,
IF($C$3=1524,'Female data'!AB18,
IF($C$3=1537,'Female data'!AB19,
IF($C$3=1549,'Female data'!AB20,
IF($C$3=1562,'Female data'!AB21,
IF($C$3=1575,'Female data'!AB22,
IF($C$3=1588,'Female data'!AB23,
IF($C$3=1600,'Female data'!AB24,
IF($C$3=1613,'Female data'!AB25,
IF($C$3=1626,'Female data'!AB26,
IF($C$3=1638,'Female data'!AB27,
IF($C$3=1651,'Female data'!AB28,
IF($C$3=1664,'Female data'!AB29,
IF($C$3=1676,'Female data'!AB30,
IF($C$3=1689,'Female data'!AB31,
IF($C$3=1702,'Female data'!AB32,
IF($C$3=1715,'Female data'!AB33,
IF($C$3=1727,'Female data'!AB34,
IF($C$3=1740,'Female data'!AB35,
IF($C$3=1753,'Female data'!AB36,
IF($C$3=1765,'Female data'!AB37,
IF($C$3=1778,'Female data'!AB38,
IF($C$3=1791,'Female data'!AB39,
IF($C$3=1803,'Female data'!AB40,
IF($C$3=1816,'Female data'!AB41,
IF($C$3=1829,'Female data'!AB42,
IF($C$3=1842,'Female data'!AB43,))))))))))))))))))))))))))))))))))))))))))</f>
        <v>1270</v>
      </c>
      <c r="G3" s="16">
        <f>IF($C$3=1295,'Female data'!AD2,
IF($C$3=1321,'Female data'!AD3,
IF($C$3=1346,'Female data'!AD4,
IF($C$3=1359,'Female data'!AD5,
IF($C$3=1372,'Female data'!AD6,
IF($C$3=1384,'Female data'!AD7,
IF($C$3=1397,'Female data'!AD8,
IF($C$3=1410,'Female data'!AD9,
IF($C$3=1422,'Female data'!AD10,
IF($C$3=1435,'Female data'!AD11,
IF($C$3=1448,'Female data'!AD12,
IF($C$3=1461,'Female data'!AD13,
IF($C$3=1473,'Female data'!AD14,
IF($C$3=1486,'Female data'!AD15,
IF($C$3=1499,'Female data'!AD16,
IF($C$3=1511,'Female data'!AD17,
IF($C$3=1524,'Female data'!AD18,
IF($C$3=1537,'Female data'!AD19,
IF($C$3=1549,'Female data'!AD20,
IF($C$3=1562,'Female data'!AD21,
IF($C$3=1575,'Female data'!AD22,
IF($C$3=1588,'Female data'!AD23,
IF($C$3=1600,'Female data'!AD24,
IF($C$3=1613,'Female data'!AD25,
IF($C$3=1626,'Female data'!AD26,
IF($C$3=1638,'Female data'!AD27,
IF($C$3=1651,'Female data'!AD28,
IF($C$3=1664,'Female data'!AD29,
IF($C$3=1676,'Female data'!AD30,
IF($C$3=1689,'Female data'!AD31,
IF($C$3=1702,'Female data'!AD32,
IF($C$3=1715,'Female data'!AD33,
IF($C$3=1727,'Female data'!AD34,
IF($C$3=1740,'Female data'!AD35,
IF($C$3=1753,'Female data'!AD36,
IF($C$3=1765,'Female data'!AD37,
IF($C$3=1778,'Female data'!AD38,
IF($C$3=1791,'Female data'!AD39,
IF($C$3=1803,'Female data'!AD40,
IF($C$3=1816,'Female data'!AD41,
IF($C$3=1829,'Female data'!AD42,
IF($C$3=1842,'Female data'!AD43,))))))))))))))))))))))))))))))))))))))))))</f>
        <v>1905</v>
      </c>
      <c r="H3" s="16">
        <f>IF($C$3=1295,'Female data'!AF2,
IF($C$3=1321,'Female data'!AF3,
IF($C$3=1346,'Female data'!AF4,
IF($C$3=1359,'Female data'!AF5,
IF($C$3=1372,'Female data'!AF6,
IF($C$3=1384,'Female data'!AF7,
IF($C$3=1397,'Female data'!AF8,
IF($C$3=1410,'Female data'!AF9,
IF($C$3=1422,'Female data'!AF10,
IF($C$3=1435,'Female data'!AF11,
IF($C$3=1448,'Female data'!AF12,
IF($C$3=1461,'Female data'!AF13,
IF($C$3=1473,'Female data'!AF14,
IF($C$3=1486,'Female data'!AF15,
IF($C$3=1499,'Female data'!AF16,
IF($C$3=1511,'Female data'!AF17,
IF($C$3=1524,'Female data'!AF18,
IF($C$3=1537,'Female data'!AF19,
IF($C$3=1549,'Female data'!AF20,
IF($C$3=1562,'Female data'!AF21,
IF($C$3=1575,'Female data'!AF22,
IF($C$3=1588,'Female data'!AF23,
IF($C$3=1600,'Female data'!AF24,
IF($C$3=1613,'Female data'!AF25,
IF($C$3=1626,'Female data'!AF26,
IF($C$3=1638,'Female data'!AF27,
IF($C$3=1651,'Female data'!AF28,
IF($C$3=1664,'Female data'!AF29,
IF($C$3=1676,'Female data'!AF30,
IF($C$3=1689,'Female data'!AF31,
IF($C$3=1702,'Female data'!AF32,
IF($C$3=1715,'Female data'!AF33,
IF($C$3=1727,'Female data'!AF34,
IF($C$3=1740,'Female data'!AF35,
IF($C$3=1753,'Female data'!AF36,
IF($C$3=1765,'Female data'!AF37,
IF($C$3=1778,'Female data'!AF38,
IF($C$3=1791,'Female data'!AF39,
IF($C$3=1803,'Female data'!AF40,
IF($C$3=1816,'Female data'!AF41,
IF($C$3=1829,'Female data'!AF42,
IF($C$3=1842,'Female data'!AF43,))))))))))))))))))))))))))))))))))))))))))</f>
        <v>443.1</v>
      </c>
      <c r="I3" s="16">
        <f>IF($C$3=1295,'Female data'!AJ2,
IF($C$3=1321,'Female data'!AJ3,
IF($C$3=1346,'Female data'!AJ4,
IF($C$3=1359,'Female data'!AJ5,
IF($C$3=1372,'Female data'!AJ6,
IF($C$3=1384,'Female data'!AJ7,
IF($C$3=1397,'Female data'!AJ8,
IF($C$3=1410,'Female data'!AJ9,
IF($C$3=1422,'Female data'!AJ10,
IF($C$3=1435,'Female data'!AJ11,
IF($C$3=1448,'Female data'!AJ12,
IF($C$3=1461,'Female data'!AJ13,
IF($C$3=1473,'Female data'!AJ14,
IF($C$3=1486,'Female data'!AJ15,
IF($C$3=1499,'Female data'!AJ16,
IF($C$3=1511,'Female data'!AJ17,
IF($C$3=1524,'Female data'!AJ18,
IF($C$3=1537,'Female data'!AJ19,
IF($C$3=1549,'Female data'!AJ20,
IF($C$3=1562,'Female data'!AJ21,
IF($C$3=1575,'Female data'!AJ22,
IF($C$3=1588,'Female data'!AJ23,
IF($C$3=1600,'Female data'!AJ24,
IF($C$3=1613,'Female data'!AJ25,
IF($C$3=1626,'Female data'!AJ26,
IF($C$3=1638,'Female data'!AJ27,
IF($C$3=1651,'Female data'!AJ28,
IF($C$3=1664,'Female data'!AJ29,
IF($C$3=1676,'Female data'!AJ30,
IF($C$3=1689,'Female data'!AJ31,
IF($C$3=1702,'Female data'!AJ32,
IF($C$3=1715,'Female data'!AJ33,
IF($C$3=1727,'Female data'!AJ34,
IF($C$3=1740,'Female data'!AJ35,
IF($C$3=1753,'Female data'!AJ36,
IF($C$3=1765,'Female data'!AJ37,
IF($C$3=1778,'Female data'!AJ38,
IF($C$3=1791,'Female data'!AJ39,
IF($C$3=1803,'Female data'!AJ40,
IF($C$3=1816,'Female data'!AJ41,
IF($C$3=1829,'Female data'!AJ42,
IF($C$3=1842,'Female data'!AJ43,))))))))))))))))))))))))))))))))))))))))))</f>
        <v>622.57075471698113</v>
      </c>
      <c r="J3" s="16">
        <f>IF($C$3=1295,'Female data'!Z2,
IF($C$3=1321,'Female data'!Z3,
IF($C$3=1346,'Female data'!Z4,
IF($C$3=1359,'Female data'!Z5,
IF($C$3=1372,'Female data'!Z6,
IF($C$3=1384,'Female data'!Z7,
IF($C$3=1397,'Female data'!Z8,
IF($C$3=1410,'Female data'!Z9,
IF($C$3=1422,'Female data'!Z10,
IF($C$3=1435,'Female data'!Z11,
IF($C$3=1448,'Female data'!Z12,
IF($C$3=1461,'Female data'!Z13,
IF($C$3=1473,'Female data'!Z14,
IF($C$3=1486,'Female data'!Z15,
IF($C$3=1499,'Female data'!Z16,
IF($C$3=1511,'Female data'!Z17,
IF($C$3=1524,'Female data'!Z18,
IF($C$3=1537,'Female data'!Z19,
IF($C$3=1549,'Female data'!Z20,
IF($C$3=1562,'Female data'!Z21,
IF($C$3=1575,'Female data'!Z22,
IF($C$3=1588,'Female data'!Z23,
IF($C$3=1600,'Female data'!Z24,
IF($C$3=1613,'Female data'!Z25,
IF($C$3=1626,'Female data'!Z26,
IF($C$3=1638,'Female data'!Z27,
IF($C$3=1651,'Female data'!Z28,
IF($C$3=1664,'Female data'!Z29,
IF($C$3=1676,'Female data'!Z30,
IF($C$3=1689,'Female data'!Z31,
IF($C$3=1702,'Female data'!Z32,
IF($C$3=1715,'Female data'!Z33,
IF($C$3=1727,'Female data'!Z34,
IF($C$3=1740,'Female data'!Z35,
IF($C$3=1753,'Female data'!Z36,
IF($C$3=1765,'Female data'!Z37,
IF($C$3=1778,'Female data'!Z38,
IF($C$3=1791,'Female data'!Z39,
IF($C$3=1803,'Female data'!Z40,
IF($C$3=1816,'Female data'!Z41,
IF($C$3=1829,'Female data'!Z42,
IF($C$3=1842,'Female data'!Z43,))))))))))))))))))))))))))))))))))))))))))</f>
        <v>762</v>
      </c>
      <c r="K3" s="16">
        <f>IF($C$3=1295,'Female data'!V2,
IF($C$3=1321,'Female data'!V3,
IF($C$3=1346,'Female data'!V4,
IF($C$3=1359,'Female data'!V5,
IF($C$3=1372,'Female data'!V6,
IF($C$3=1384,'Female data'!V7,
IF($C$3=1397,'Female data'!V8,
IF($C$3=1410,'Female data'!V9,
IF($C$3=1422,'Female data'!V10,
IF($C$3=1435,'Female data'!V11,
IF($C$3=1448,'Female data'!V12,
IF($C$3=1461,'Female data'!V13,
IF($C$3=1473,'Female data'!V14,
IF($C$3=1486,'Female data'!V15,
IF($C$3=1499,'Female data'!V16,
IF($C$3=1511,'Female data'!V17,
IF($C$3=1524,'Female data'!V18,
IF($C$3=1537,'Female data'!V19,
IF($C$3=1549,'Female data'!V20,
IF($C$3=1562,'Female data'!V21,
IF($C$3=1575,'Female data'!V22,
IF($C$3=1588,'Female data'!V23,
IF($C$3=1600,'Female data'!V24,
IF($C$3=1613,'Female data'!V25,
IF($C$3=1626,'Female data'!V26,
IF($C$3=1638,'Female data'!V27,
IF($C$3=1651,'Female data'!V28,
IF($C$3=1664,'Female data'!V29,
IF($C$3=1676,'Female data'!V30,
IF($C$3=1689,'Female data'!V31,
IF($C$3=1702,'Female data'!V32,
IF($C$3=1715,'Female data'!V33,
IF($C$3=1727,'Female data'!V34,
IF($C$3=1740,'Female data'!V35,
IF($C$3=1753,'Female data'!V36,
IF($C$3=1765,'Female data'!V37,
IF($C$3=1778,'Female data'!V38,
IF($C$3=1791,'Female data'!V39,
IF($C$3=1803,'Female data'!V40,
IF($C$3=1816,'Female data'!V41,
IF($C$3=1829,'Female data'!V42,
IF($C$3=1842,'Female data'!V43,))))))))))))))))))))))))))))))))))))))))))</f>
        <v>533.42499999999995</v>
      </c>
      <c r="L3" s="16">
        <f>IF($C$3=1295,'Female data'!T2,
IF($C$3=1321,'Female data'!T3,
IF($C$3=1346,'Female data'!T4,
IF($C$3=1359,'Female data'!T5,
IF($C$3=1372,'Female data'!T6,
IF($C$3=1384,'Female data'!T7,
IF($C$3=1397,'Female data'!T8,
IF($C$3=1410,'Female data'!T9,
IF($C$3=1422,'Female data'!T10,
IF($C$3=1435,'Female data'!T11,
IF($C$3=1448,'Female data'!T12,
IF($C$3=1461,'Female data'!T13,
IF($C$3=1473,'Female data'!T14,
IF($C$3=1486,'Female data'!T15,
IF($C$3=1499,'Female data'!T16,
IF($C$3=1511,'Female data'!T17,
IF($C$3=1524,'Female data'!T18,
IF($C$3=1537,'Female data'!T19,
IF($C$3=1549,'Female data'!T20,
IF($C$3=1562,'Female data'!T21,
IF($C$3=1575,'Female data'!T22,
IF($C$3=1588,'Female data'!T23,
IF($C$3=1600,'Female data'!T24,
IF($C$3=1613,'Female data'!T25,
IF($C$3=1626,'Female data'!T26,
IF($C$3=1638,'Female data'!T27,
IF($C$3=1651,'Female data'!T28,
IF($C$3=1664,'Female data'!T29,
IF($C$3=1676,'Female data'!T30,
IF($C$3=1689,'Female data'!T31,
IF($C$3=1702,'Female data'!T32,
IF($C$3=1715,'Female data'!T33,
IF($C$3=1727,'Female data'!T34,
IF($C$3=1740,'Female data'!T35,
IF($C$3=1753,'Female data'!T36,
IF($C$3=1765,'Female data'!T37,
IF($C$3=1778,'Female data'!T38,
IF($C$3=1791,'Female data'!T39,
IF($C$3=1803,'Female data'!T40,
IF($C$3=1816,'Female data'!T41,
IF($C$3=1829,'Female data'!T42,
IF($C$3=1842,'Female data'!T43,))))))))))))))))))))))))))))))))))))))))))</f>
        <v>664</v>
      </c>
      <c r="M3" s="16">
        <f>IF($C$3=1295,'Female data'!X2,
IF($C$3=1321,'Female data'!X3,
IF($C$3=1346,'Female data'!X4,
IF($C$3=1359,'Female data'!X5,
IF($C$3=1372,'Female data'!X6,
IF($C$3=1384,'Female data'!X7,
IF($C$3=1397,'Female data'!X8,
IF($C$3=1410,'Female data'!X9,
IF($C$3=1422,'Female data'!X10,
IF($C$3=1435,'Female data'!X11,
IF($C$3=1448,'Female data'!X12,
IF($C$3=1461,'Female data'!X13,
IF($C$3=1473,'Female data'!X14,
IF($C$3=1486,'Female data'!X15,
IF($C$3=1499,'Female data'!X16,
IF($C$3=1511,'Female data'!X17,
IF($C$3=1524,'Female data'!X18,
IF($C$3=1537,'Female data'!X19,
IF($C$3=1549,'Female data'!X20,
IF($C$3=1562,'Female data'!X21,
IF($C$3=1575,'Female data'!X22,
IF($C$3=1588,'Female data'!X23,
IF($C$3=1600,'Female data'!X24,
IF($C$3=1613,'Female data'!X25,
IF($C$3=1626,'Female data'!X26,
IF($C$3=1638,'Female data'!X27,
IF($C$3=1651,'Female data'!X28,
IF($C$3=1664,'Female data'!X29,
IF($C$3=1676,'Female data'!X30,
IF($C$3=1689,'Female data'!X31,
IF($C$3=1702,'Female data'!X32,
IF($C$3=1715,'Female data'!X33,
IF($C$3=1727,'Female data'!X34,
IF($C$3=1740,'Female data'!X35,
IF($C$3=1753,'Female data'!X36,
IF($C$3=1765,'Female data'!X37,
IF($C$3=1778,'Female data'!X38,
IF($C$3=1791,'Female data'!X39,
IF($C$3=1803,'Female data'!X40,
IF($C$3=1816,'Female data'!X41,
IF($C$3=1829,'Female data'!X42,
IF($C$3=1842,'Female data'!X43,))))))))))))))))))))))))))))))))))))))))))</f>
        <v>587</v>
      </c>
      <c r="N3" s="31">
        <f>IF($C$3=1295,'Female data'!AN2,
IF($C$3=1321,'Female data'!AN3,
IF($C$3=1346,'Female data'!AN4,
IF($C$3=1359,'Female data'!AN5,
IF($C$3=1372,'Female data'!AN6,
IF($C$3=1384,'Female data'!AN7,
IF($C$3=1397,'Female data'!AN8,
IF($C$3=1410,'Female data'!AN9,
IF($C$3=1422,'Female data'!AN10,
IF($C$3=1435,'Female data'!AN11,
IF($C$3=1448,'Female data'!AN12,
IF($C$3=1461,'Female data'!AN13,
IF($C$3=1473,'Female data'!AN14,
IF($C$3=1486,'Female data'!AN15,
IF($C$3=1499,'Female data'!AN16,
IF($C$3=1511,'Female data'!AN17,
IF($C$3=1524,'Female data'!AN18,
IF($C$3=1537,'Female data'!AN19,
IF($C$3=1549,'Female data'!AN20,
IF($C$3=1562,'Female data'!AN21,
IF($C$3=1575,'Female data'!AN22,
IF($C$3=1588,'Female data'!AN23,
IF($C$3=1600,'Female data'!AN24,
IF($C$3=1613,'Female data'!AN25,
IF($C$3=1626,'Female data'!AN26,
IF($C$3=1638,'Female data'!AN27,
IF($C$3=1651,'Female data'!AN28,
IF($C$3=1664,'Female data'!AN29,
IF($C$3=1676,'Female data'!AN30,
IF($C$3=1689,'Female data'!AN31,
IF($C$3=1702,'Female data'!AN32,
IF($C$3=1715,'Female data'!AN33,
IF($C$3=1727,'Female data'!AN34,
IF($C$3=1740,'Female data'!AN35,
IF($C$3=1753,'Female data'!AN36,
IF($C$3=1765,'Female data'!AN37,
IF($C$3=1778,'Female data'!AN38,
IF($C$3=1791,'Female data'!AN39,
IF($C$3=1803,'Female data'!AN40,
IF($C$3=1816,'Female data'!AN41,
IF($C$3=1829,'Female data'!AN42,
IF($C$3=1842,'Female data'!AN43,))))))))))))))))))))))))))))))))))))))))))</f>
        <v>1138.0674999999999</v>
      </c>
      <c r="O3" s="31">
        <f>IF($C$3=1295,'Female data'!AL2,
IF($C$3=1321,'Female data'!AL3,
IF($C$3=1346,'Female data'!AL4,
IF($C$3=1359,'Female data'!AL5,
IF($C$3=1372,'Female data'!AL6,
IF($C$3=1384,'Female data'!AL7,
IF($C$3=1397,'Female data'!AL8,
IF($C$3=1410,'Female data'!AL9,
IF($C$3=1422,'Female data'!AL10,
IF($C$3=1435,'Female data'!AL11,
IF($C$3=1448,'Female data'!AL12,
IF($C$3=1461,'Female data'!AL13,
IF($C$3=1473,'Female data'!AL14,
IF($C$3=1486,'Female data'!AL15,
IF($C$3=1499,'Female data'!AL16,
IF($C$3=1511,'Female data'!AL17,
IF($C$3=1524,'Female data'!AL18,
IF($C$3=1537,'Female data'!AL19,
IF($C$3=1549,'Female data'!AL20,
IF($C$3=1562,'Female data'!AL21,
IF($C$3=1575,'Female data'!AL22,
IF($C$3=1588,'Female data'!AL23,
IF($C$3=1600,'Female data'!AL24,
IF($C$3=1613,'Female data'!AL25,
IF($C$3=1626,'Female data'!AL26,
IF($C$3=1638,'Female data'!AL27,
IF($C$3=1651,'Female data'!AL28,
IF($C$3=1664,'Female data'!AL29,
IF($C$3=1676,'Female data'!AL30,
IF($C$3=1689,'Female data'!AL31,
IF($C$3=1702,'Female data'!AL32,
IF($C$3=1715,'Female data'!AL33,
IF($C$3=1727,'Female data'!AL34,
IF($C$3=1740,'Female data'!AL35,
IF($C$3=1753,'Female data'!AL36,
IF($C$3=1765,'Female data'!AL37,
IF($C$3=1778,'Female data'!AL38,
IF($C$3=1791,'Female data'!AL39,
IF($C$3=1803,'Female data'!AL40,
IF($C$3=1816,'Female data'!AL41,
IF($C$3=1829,'Female data'!AL42,
IF($C$3=1842,'Female data'!AL43,))))))))))))))))))))))))))))))))))))))))))</f>
        <v>642.57075471698113</v>
      </c>
    </row>
    <row r="4" spans="1:37" ht="15.75" x14ac:dyDescent="0.25">
      <c r="B4" s="38"/>
      <c r="C4" s="39"/>
      <c r="D4" s="25"/>
      <c r="E4" s="25"/>
      <c r="F4" s="25"/>
      <c r="G4" s="25"/>
      <c r="H4" s="25"/>
      <c r="I4" s="25"/>
      <c r="J4" s="25"/>
      <c r="K4" s="26"/>
      <c r="L4" s="25"/>
      <c r="M4" s="25"/>
    </row>
    <row r="5" spans="1:37" ht="16.5" customHeight="1" x14ac:dyDescent="0.25">
      <c r="A5" s="71" t="s">
        <v>78</v>
      </c>
      <c r="B5" s="72"/>
      <c r="C5" s="72"/>
      <c r="D5" s="25"/>
      <c r="E5" s="20" t="s">
        <v>37</v>
      </c>
      <c r="F5" s="20" t="s">
        <v>38</v>
      </c>
      <c r="G5" s="20" t="s">
        <v>39</v>
      </c>
      <c r="H5" s="20" t="s">
        <v>40</v>
      </c>
      <c r="I5" s="20" t="s">
        <v>41</v>
      </c>
      <c r="J5" s="20" t="s">
        <v>42</v>
      </c>
      <c r="K5" s="20" t="s">
        <v>43</v>
      </c>
      <c r="L5" s="20" t="s">
        <v>44</v>
      </c>
      <c r="M5" s="28"/>
    </row>
    <row r="6" spans="1:37" ht="30.75" customHeight="1" x14ac:dyDescent="0.25">
      <c r="A6" s="73" t="s">
        <v>83</v>
      </c>
      <c r="B6" s="67"/>
      <c r="C6" s="67"/>
      <c r="D6" s="26"/>
      <c r="E6" s="17">
        <f>IF($C$3=1295,'Female data'!AP2,
IF($C$3=1321,'Female data'!AP3,
IF($C$3=1346,'Female data'!AP4,
IF($C$3=1359,'Female data'!AP5,
IF($C$3=1372,'Female data'!AP6,
IF($C$3=1384,'Female data'!AP7,
IF($C$3=1397,'Female data'!AP8,
IF($C$3=1410,'Female data'!AP9,
IF($C$3=1422,'Female data'!AP10,
IF($C$3=1435,'Female data'!AP11,
IF($C$3=1448,'Female data'!AP12,
IF($C$3=1461,'Female data'!AP13,
IF($C$3=1473,'Female data'!AP14,
IF($C$3=1486,'Female data'!AP15,
IF($C$3=1499,'Female data'!AP16,
IF($C$3=1511,'Female data'!AP17,
IF($C$3=1524,'Female data'!AP18,
IF($C$3=1537,'Female data'!AP19,
IF($C$3=1549,'Female data'!AP20,
IF($C$3=1562,'Female data'!AP21,
IF($C$3=1575,'Female data'!AP22,
IF($C$3=1588,'Female data'!AP23,
IF($C$3=1600,'Female data'!AP24,
IF($C$3=1613,'Female data'!AP25,
IF($C$3=1626,'Female data'!AP26,
IF($C$3=1638,'Female data'!AP27,
IF($C$3=1651,'Female data'!AP28,
IF($C$3=1664,'Female data'!AP29,
IF($C$3=1676,'Female data'!AP30,
IF($C$3=1689,'Female data'!AP31,
IF($C$3=1702,'Female data'!AP32,
IF($C$3=1715,'Female data'!AP33,
IF($C$3=1727,'Female data'!AP34,
IF($C$3=1740,'Female data'!AP35,
IF($C$3=1753,'Female data'!AP36,
IF($C$3=1765,'Female data'!AP37,
IF($C$3=1778,'Female data'!AP38,
IF($C$3=1791,'Female data'!AP39,
IF($C$3=1803,'Female data'!AP40,
IF($C$3=1816,'Female data'!AP41,
IF($C$3=1829,'Female data'!AP42,
IF($C$3=1842,'Female data'!AP43,))))))))))))))))))))))))))))))))))))))))))</f>
        <v>383.53999999999996</v>
      </c>
      <c r="F6" s="17">
        <f>IF($C$3=1295,'Female data'!AR2,
IF($C$3=1321,'Female data'!AR3,
IF($C$3=1346,'Female data'!AR4,
IF($C$3=1359,'Female data'!AR5,
IF($C$3=1372,'Female data'!AR6,
IF($C$3=1384,'Female data'!AR7,
IF($C$3=1397,'Female data'!AR8,
IF($C$3=1410,'Female data'!AR9,
IF($C$3=1422,'Female data'!AR10,
IF($C$3=1435,'Female data'!AR11,
IF($C$3=1448,'Female data'!AR12,
IF($C$3=1461,'Female data'!AR13,
IF($C$3=1473,'Female data'!AR14,
IF($C$3=1486,'Female data'!AR15,
IF($C$3=1499,'Female data'!AR16,
IF($C$3=1511,'Female data'!AR17,
IF($C$3=1524,'Female data'!AR18,
IF($C$3=1537,'Female data'!AR19,
IF($C$3=1549,'Female data'!AR20,
IF($C$3=1562,'Female data'!AR21,
IF($C$3=1575,'Female data'!AR22,
IF($C$3=1588,'Female data'!AR23,
IF($C$3=1600,'Female data'!AR24,
IF($C$3=1613,'Female data'!AR25,
IF($C$3=1626,'Female data'!AR26,
IF($C$3=1638,'Female data'!AR27,
IF($C$3=1651,'Female data'!AR28,
IF($C$3=1664,'Female data'!AR29,
IF($C$3=1676,'Female data'!AR30,
IF($C$3=1689,'Female data'!AR31,
IF($C$3=1702,'Female data'!AR32,
IF($C$3=1715,'Female data'!AR33,
IF($C$3=1727,'Female data'!AR34,
IF($C$3=1740,'Female data'!AR35,
IF($C$3=1753,'Female data'!AR36,
IF($C$3=1765,'Female data'!AR37,
IF($C$3=1778,'Female data'!AR38,
IF($C$3=1791,'Female data'!AR39,
IF($C$3=1803,'Female data'!AR40,
IF($C$3=1816,'Female data'!AR41,
IF($C$3=1829,'Female data'!AR42,
IF($C$3=1842,'Female data'!AR43,))))))))))))))))))))))))))))))))))))))))))</f>
        <v>609.59999999999991</v>
      </c>
      <c r="G6" s="17">
        <f>IF($C$3=1295,'Female data'!AT2,
IF($C$3=1321,'Female data'!AT3,
IF($C$3=1346,'Female data'!AT4,
IF($C$3=1359,'Female data'!AT5,
IF($C$3=1372,'Female data'!AT6,
IF($C$3=1384,'Female data'!AT7,
IF($C$3=1397,'Female data'!AT8,
IF($C$3=1410,'Female data'!AT9,
IF($C$3=1422,'Female data'!AT10,
IF($C$3=1435,'Female data'!AT11,
IF($C$3=1448,'Female data'!AT12,
IF($C$3=1461,'Female data'!AT13,
IF($C$3=1473,'Female data'!AT14,
IF($C$3=1486,'Female data'!AT15,
IF($C$3=1499,'Female data'!AT16,
IF($C$3=1511,'Female data'!AT17,
IF($C$3=1524,'Female data'!AT18,
IF($C$3=1537,'Female data'!AT19,
IF($C$3=1549,'Female data'!AT20,
IF($C$3=1562,'Female data'!AT21,
IF($C$3=1575,'Female data'!AT22,
IF($C$3=1588,'Female data'!AT23,
IF($C$3=1600,'Female data'!AT24,
IF($C$3=1613,'Female data'!AT25,
IF($C$3=1626,'Female data'!AT26,
IF($C$3=1638,'Female data'!AT27,
IF($C$3=1651,'Female data'!AT28,
IF($C$3=1664,'Female data'!AT29,
IF($C$3=1676,'Female data'!AT30,
IF($C$3=1689,'Female data'!AT31,
IF($C$3=1702,'Female data'!AT32,
IF($C$3=1715,'Female data'!AT33,
IF($C$3=1727,'Female data'!AT34,
IF($C$3=1740,'Female data'!AT35,
IF($C$3=1753,'Female data'!AT36,
IF($C$3=1765,'Female data'!AT37,
IF($C$3=1778,'Female data'!AT38,
IF($C$3=1791,'Female data'!AT39,
IF($C$3=1803,'Female data'!AT40,
IF($C$3=1816,'Female data'!AT41,
IF($C$3=1829,'Female data'!AT42,
IF($C$3=1842,'Female data'!AT43,))))))))))))))))))))))))))))))))))))))))))</f>
        <v>812</v>
      </c>
      <c r="H6" s="17">
        <f>IF($C$3=1295,'Female data'!AV2,
IF($C$3=1321,'Female data'!AV3,
IF($C$3=1346,'Female data'!AV4,
IF($C$3=1359,'Female data'!AV5,
IF($C$3=1372,'Female data'!AV6,
IF($C$3=1384,'Female data'!AV7,
IF($C$3=1397,'Female data'!AV8,
IF($C$3=1410,'Female data'!AV9,
IF($C$3=1422,'Female data'!AV10,
IF($C$3=1435,'Female data'!AV11,
IF($C$3=1448,'Female data'!AV12,
IF($C$3=1461,'Female data'!AV13,
IF($C$3=1473,'Female data'!AV14,
IF($C$3=1486,'Female data'!AV15,
IF($C$3=1499,'Female data'!AV16,
IF($C$3=1511,'Female data'!AV17,
IF($C$3=1524,'Female data'!AV18,
IF($C$3=1537,'Female data'!AV19,
IF($C$3=1549,'Female data'!AV20,
IF($C$3=1562,'Female data'!AV21,
IF($C$3=1575,'Female data'!AV22,
IF($C$3=1588,'Female data'!AV23,
IF($C$3=1600,'Female data'!AV24,
IF($C$3=1613,'Female data'!AV25,
IF($C$3=1626,'Female data'!AV26,
IF($C$3=1638,'Female data'!AV27,
IF($C$3=1651,'Female data'!AV28,
IF($C$3=1664,'Female data'!AV29,
IF($C$3=1676,'Female data'!AV30,
IF($C$3=1689,'Female data'!AV31,
IF($C$3=1702,'Female data'!AV32,
IF($C$3=1715,'Female data'!AV33,
IF($C$3=1727,'Female data'!AV34,
IF($C$3=1740,'Female data'!AV35,
IF($C$3=1753,'Female data'!AV36,
IF($C$3=1765,'Female data'!AV37,
IF($C$3=1778,'Female data'!AV38,
IF($C$3=1791,'Female data'!AV39,
IF($C$3=1803,'Female data'!AV40,
IF($C$3=1816,'Female data'!AV41,
IF($C$3=1829,'Female data'!AV42,
IF($C$3=1842,'Female data'!AV43,))))))))))))))))))))))))))))))))))))))))))</f>
        <v>381</v>
      </c>
      <c r="I6" s="17">
        <f>IF($C$3=1295,'Female data'!J2,
IF($C$3=1321,'Female data'!J3,
IF($C$3=1346,'Female data'!J4,
IF($C$3=1359,'Female data'!J5,
IF($C$3=1372,'Female data'!J6,
IF($C$3=1384,'Female data'!J7,
IF($C$3=1397,'Female data'!J8,
IF($C$3=1410,'Female data'!J9,
IF($C$3=1422,'Female data'!J10,
IF($C$3=1435,'Female data'!J11,
IF($C$3=1448,'Female data'!J12,
IF($C$3=1461,'Female data'!J13,
IF($C$3=1473,'Female data'!J14,
IF($C$3=1486,'Female data'!J15,
IF($C$3=1499,'Female data'!J16,
IF($C$3=1511,'Female data'!J17,
IF($C$3=1524,'Female data'!J18,
IF($C$3=1537,'Female data'!J19,
IF($C$3=1549,'Female data'!J20,
IF($C$3=1562,'Female data'!J21,
IF($C$3=1575,'Female data'!J22,
IF($C$3=1588,'Female data'!J23,
IF($C$3=1600,'Female data'!J24,
IF($C$3=1613,'Female data'!J25,
IF($C$3=1626,'Female data'!J26,
IF($C$3=1638,'Female data'!J27,
IF($C$3=1651,'Female data'!J28,
IF($C$3=1664,'Female data'!J29,
IF($C$3=1676,'Female data'!J30,
IF($C$3=1689,'Female data'!J31,
IF($C$3=1702,'Female data'!J32,
IF($C$3=1715,'Female data'!J33,
IF($C$3=1727,'Female data'!J34,
IF($C$3=1740,'Female data'!J35,
IF($C$3=1753,'Female data'!J36,
IF($C$3=1765,'Female data'!J37,
IF($C$3=1778,'Female data'!J38,
IF($C$3=1791,'Female data'!J39,
IF($C$3=1803,'Female data'!J40,
IF($C$3=1816,'Female data'!J41,
IF($C$3=1829,'Female data'!J42,
IF($C$3=1842,'Female data'!J43,))))))))))))))))))))))))))))))))))))))))))</f>
        <v>515.15000000000009</v>
      </c>
      <c r="J6" s="17">
        <f>IF($C$3=1295,'Female data'!L2,
IF($C$3=1321,'Female data'!L3,
IF($C$3=1346,'Female data'!L4,
IF($C$3=1359,'Female data'!L5,
IF($C$3=1372,'Female data'!L6,
IF($C$3=1384,'Female data'!L7,
IF($C$3=1397,'Female data'!L8,
IF($C$3=1410,'Female data'!L9,
IF($C$3=1422,'Female data'!L10,
IF($C$3=1435,'Female data'!L11,
IF($C$3=1448,'Female data'!L12,
IF($C$3=1461,'Female data'!L13,
IF($C$3=1473,'Female data'!L14,
IF($C$3=1486,'Female data'!L15,
IF($C$3=1499,'Female data'!L16,
IF($C$3=1511,'Female data'!L17,
IF($C$3=1524,'Female data'!L18,
IF($C$3=1537,'Female data'!L19,
IF($C$3=1549,'Female data'!L20,
IF($C$3=1562,'Female data'!L21,
IF($C$3=1575,'Female data'!L22,
IF($C$3=1588,'Female data'!L23,
IF($C$3=1600,'Female data'!L24,
IF($C$3=1613,'Female data'!L25,
IF($C$3=1626,'Female data'!L26,
IF($C$3=1638,'Female data'!L27,
IF($C$3=1651,'Female data'!L28,
IF($C$3=1664,'Female data'!L29,
IF($C$3=1676,'Female data'!L30,
IF($C$3=1689,'Female data'!L31,
IF($C$3=1702,'Female data'!L32,
IF($C$3=1715,'Female data'!L33,
IF($C$3=1727,'Female data'!L34,
IF($C$3=1740,'Female data'!L35,
IF($C$3=1753,'Female data'!L36,
IF($C$3=1765,'Female data'!L37,
IF($C$3=1778,'Female data'!L38,
IF($C$3=1791,'Female data'!L39,
IF($C$3=1803,'Female data'!L40,
IF($C$3=1816,'Female data'!L41,
IF($C$3=1829,'Female data'!L42,
IF($C$3=1842,'Female data'!L43,))))))))))))))))))))))))))))))))))))))))))</f>
        <v>974.38332595597353</v>
      </c>
      <c r="K6" s="17">
        <f>IF($C$3=1295,'Female data'!N2,
IF($C$3=1321,'Female data'!N3,
IF($C$3=1346,'Female data'!N4,
IF($C$3=1359,'Female data'!N5,
IF($C$3=1372,'Female data'!N6,
IF($C$3=1384,'Female data'!N7,
IF($C$3=1397,'Female data'!N8,
IF($C$3=1410,'Female data'!N9,
IF($C$3=1422,'Female data'!N10,
IF($C$3=1435,'Female data'!N11,
IF($C$3=1448,'Female data'!N12,
IF($C$3=1461,'Female data'!N13,
IF($C$3=1473,'Female data'!N14,
IF($C$3=1486,'Female data'!N15,
IF($C$3=1499,'Female data'!N16,
IF($C$3=1511,'Female data'!N17,
IF($C$3=1524,'Female data'!N18,
IF($C$3=1537,'Female data'!N19,
IF($C$3=1549,'Female data'!N20,
IF($C$3=1562,'Female data'!N21,
IF($C$3=1575,'Female data'!N22,
IF($C$3=1588,'Female data'!N23,
IF($C$3=1600,'Female data'!N24,
IF($C$3=1613,'Female data'!N25,
IF($C$3=1626,'Female data'!N26,
IF($C$3=1638,'Female data'!N27,
IF($C$3=1651,'Female data'!N28,
IF($C$3=1664,'Female data'!N29,
IF($C$3=1676,'Female data'!N30,
IF($C$3=1689,'Female data'!N31,
IF($C$3=1702,'Female data'!N32,
IF($C$3=1715,'Female data'!N33,
IF($C$3=1727,'Female data'!N34,
IF($C$3=1740,'Female data'!N35,
IF($C$3=1753,'Female data'!N36,
IF($C$3=1765,'Female data'!N37,
IF($C$3=1778,'Female data'!N38,
IF($C$3=1791,'Female data'!N39,
IF($C$3=1803,'Female data'!N40,
IF($C$3=1816,'Female data'!N41,
IF($C$3=1829,'Female data'!N42,
IF($C$3=1842,'Female data'!N43,))))))))))))))))))))))))))))))))))))))))))</f>
        <v>1130.631160714285</v>
      </c>
      <c r="L6" s="17">
        <f>IF($C$3=1295,'Female data'!F2,
IF($C$3=1321,'Female data'!F3,
IF($C$3=1346,'Female data'!F4,
IF($C$3=1359,'Female data'!F5,
IF($C$3=1372,'Female data'!F6,
IF($C$3=1384,'Female data'!F7,
IF($C$3=1397,'Female data'!F8,
IF($C$3=1410,'Female data'!F9,
IF($C$3=1422,'Female data'!F10,
IF($C$3=1435,'Female data'!F11,
IF($C$3=1448,'Female data'!F12,
IF($C$3=1461,'Female data'!F13,
IF($C$3=1473,'Female data'!F14,
IF($C$3=1486,'Female data'!F15,
IF($C$3=1499,'Female data'!F16,
IF($C$3=1511,'Female data'!F17,
IF($C$3=1524,'Female data'!F18,
IF($C$3=1537,'Female data'!F19,
IF($C$3=1549,'Female data'!F20,
IF($C$3=1562,'Female data'!F21,
IF($C$3=1575,'Female data'!F22,
IF($C$3=1588,'Female data'!F23,
IF($C$3=1600,'Female data'!F24,
IF($C$3=1613,'Female data'!F25,
IF($C$3=1626,'Female data'!F26,
IF($C$3=1638,'Female data'!F27,
IF($C$3=1651,'Female data'!F28,
IF($C$3=1664,'Female data'!F29,
IF($C$3=1676,'Female data'!F30,
IF($C$3=1689,'Female data'!F31,
IF($C$3=1702,'Female data'!F32,
IF($C$3=1715,'Female data'!F33,
IF($C$3=1727,'Female data'!F34,
IF($C$3=1740,'Female data'!F35,
IF($C$3=1753,'Female data'!F36,
IF($C$3=1765,'Female data'!F37,
IF($C$3=1778,'Female data'!F38,
IF($C$3=1791,'Female data'!F39,
IF($C$3=1803,'Female data'!F40,
IF($C$3=1816,'Female data'!F41,
IF($C$3=1829,'Female data'!F42,
IF($C$3=1842,'Female data'!F43,))))))))))))))))))))))))))))))))))))))))))</f>
        <v>1484.7249999999999</v>
      </c>
      <c r="M6" s="29"/>
    </row>
    <row r="7" spans="1:37" ht="15.75" x14ac:dyDescent="0.25">
      <c r="A7" s="54"/>
      <c r="B7" s="49" t="s">
        <v>80</v>
      </c>
      <c r="C7" s="49"/>
      <c r="D7" s="25"/>
      <c r="E7" s="28"/>
      <c r="F7" s="28"/>
      <c r="G7" s="29"/>
      <c r="H7" s="29"/>
      <c r="I7" s="29"/>
      <c r="J7" s="28"/>
      <c r="K7" s="28"/>
      <c r="L7" s="28"/>
      <c r="M7" s="29"/>
    </row>
    <row r="8" spans="1:37" ht="51" customHeight="1" x14ac:dyDescent="0.25">
      <c r="A8" s="51">
        <f>+A7*25.4</f>
        <v>0</v>
      </c>
      <c r="B8" s="55" t="s">
        <v>79</v>
      </c>
      <c r="C8" s="49"/>
      <c r="D8" s="25"/>
      <c r="E8" s="24" t="s">
        <v>45</v>
      </c>
      <c r="F8" s="22" t="s">
        <v>46</v>
      </c>
      <c r="G8" s="22" t="s">
        <v>47</v>
      </c>
      <c r="H8" s="20" t="s">
        <v>48</v>
      </c>
      <c r="I8" s="20" t="s">
        <v>49</v>
      </c>
      <c r="J8" s="20" t="s">
        <v>50</v>
      </c>
      <c r="K8" s="28"/>
      <c r="L8" s="28"/>
      <c r="M8" s="28"/>
    </row>
    <row r="9" spans="1:37" ht="15.75" x14ac:dyDescent="0.25">
      <c r="A9" s="51">
        <f>+A7*2.54</f>
        <v>0</v>
      </c>
      <c r="B9" s="49" t="s">
        <v>81</v>
      </c>
      <c r="C9" s="49"/>
      <c r="D9" s="25"/>
      <c r="E9" s="16">
        <f>IF($C$3=1295,'Female data'!P2,
IF($C$3=1321,'Female data'!P3,
IF($C$3=1346,'Female data'!P4,
IF($C$3=1359,'Female data'!P5,
IF($C$3=1372,'Female data'!P6,
IF($C$3=1384,'Female data'!P7,
IF($C$3=1397,'Female data'!P8,
IF($C$3=1410,'Female data'!P9,
IF($C$3=1422,'Female data'!P10,
IF($C$3=1435,'Female data'!P11,
IF($C$3=1448,'Female data'!P12,
IF($C$3=1461,'Female data'!P13,
IF($C$3=1473,'Female data'!P14,
IF($C$3=1486,'Female data'!P15,
IF($C$3=1499,'Female data'!P16,
IF($C$3=1511,'Female data'!P17,
IF($C$3=1524,'Female data'!P18,
IF($C$3=1537,'Female data'!P19,
IF($C$3=1549,'Female data'!P20,
IF($C$3=1562,'Female data'!P21,
IF($C$3=1575,'Female data'!P22,
IF($C$3=1588,'Female data'!P23,
IF($C$3=1600,'Female data'!P24,
IF($C$3=1613,'Female data'!P25,
IF($C$3=1626,'Female data'!P26,
IF($C$3=1638,'Female data'!P27,
IF($C$3=1651,'Female data'!P28,
IF($C$3=1664,'Female data'!P29,
IF($C$3=1676,'Female data'!P30,
IF($C$3=1689,'Female data'!P31,
IF($C$3=1702,'Female data'!P32,
IF($C$3=1715,'Female data'!P33,
IF($C$3=1727,'Female data'!P34,
IF($C$3=1740,'Female data'!P35,
IF($C$3=1753,'Female data'!P36,
IF($C$3=1765,'Female data'!P37,
IF($C$3=1778,'Female data'!P38,
IF($C$3=1791,'Female data'!P39,
IF($C$3=1803,'Female data'!P40,
IF($C$3=1816,'Female data'!P41,
IF($C$3=1829,'Female data'!P42,
IF($C$3=1842,'Female data'!P43,))))))))))))))))))))))))))))))))))))))))))</f>
        <v>1687.1508462448624</v>
      </c>
      <c r="F9" s="16">
        <f>IF($C$3=1295,'Female data'!R2,
IF($C$3=1321,'Female data'!R3,
IF($C$3=1346,'Female data'!R4,
IF($C$3=1359,'Female data'!R5,
IF($C$3=1372,'Female data'!R6,
IF($C$3=1384,'Female data'!R7,
IF($C$3=1397,'Female data'!R8,
IF($C$3=1410,'Female data'!R9,
IF($C$3=1422,'Female data'!R10,
IF($C$3=1435,'Female data'!R11,
IF($C$3=1448,'Female data'!R12,
IF($C$3=1461,'Female data'!R13,
IF($C$3=1473,'Female data'!R14,
IF($C$3=1486,'Female data'!R15,
IF($C$3=1499,'Female data'!R16,
IF($C$3=1511,'Female data'!R17,
IF($C$3=1524,'Female data'!R18,
IF($C$3=1537,'Female data'!R19,
IF($C$3=1549,'Female data'!R20,
IF($C$3=1562,'Female data'!R21,
IF($C$3=1575,'Female data'!R22,
IF($C$3=1588,'Female data'!R23,
IF($C$3=1600,'Female data'!R24,
IF($C$3=1613,'Female data'!R25,
IF($C$3=1626,'Female data'!R26,
IF($C$3=1638,'Female data'!R27,
IF($C$3=1651,'Female data'!R28,
IF($C$3=1664,'Female data'!R29,
IF($C$3=1676,'Female data'!R30,
IF($C$3=1689,'Female data'!R31,
IF($C$3=1702,'Female data'!R32,
IF($C$3=1715,'Female data'!R33,
IF($C$3=1727,'Female data'!R34,
IF($C$3=1740,'Female data'!R35,
IF($C$3=1753,'Female data'!R36,
IF($C$3=1765,'Female data'!R37,
IF($C$3=1778,'Female data'!R38,
IF($C$3=1791,'Female data'!R39,
IF($C$3=1803,'Female data'!R40,
IF($C$3=1816,'Female data'!R41,
IF($C$3=1829,'Female data'!R42,
IF($C$3=1842,'Female data'!R43,))))))))))))))))))))))))))))))))))))))))))</f>
        <v>1126.6407570543975</v>
      </c>
      <c r="G9" s="16">
        <f>IF($C$3=1295,'Female data'!H2,
IF($C$3=1321,'Female data'!H3,
IF($C$3=1346,'Female data'!H4,
IF($C$3=1359,'Female data'!H5,
IF($C$3=1372,'Female data'!H6,
IF($C$3=1384,'Female data'!H7,
IF($C$3=1397,'Female data'!H8,
IF($C$3=1410,'Female data'!H9,
IF($C$3=1422,'Female data'!H10,
IF($C$3=1435,'Female data'!H11,
IF($C$3=1448,'Female data'!H12,
IF($C$3=1461,'Female data'!H13,
IF($C$3=1473,'Female data'!H14,
IF($C$3=1486,'Female data'!H15,
IF($C$3=1499,'Female data'!H16,
IF($C$3=1511,'Female data'!H17,
IF($C$3=1524,'Female data'!H18,
IF($C$3=1537,'Female data'!H19,
IF($C$3=1549,'Female data'!H20,
IF($C$3=1562,'Female data'!H21,
IF($C$3=1575,'Female data'!H22,
IF($C$3=1588,'Female data'!H23,
IF($C$3=1600,'Female data'!H24,
IF($C$3=1613,'Female data'!H25,
IF($C$3=1626,'Female data'!H26,
IF($C$3=1638,'Female data'!H27,
IF($C$3=1651,'Female data'!H28,
IF($C$3=1664,'Female data'!H29,
IF($C$3=1676,'Female data'!H30,
IF($C$3=1689,'Female data'!H31,
IF($C$3=1702,'Female data'!H32,
IF($C$3=1715,'Female data'!H33,
IF($C$3=1727,'Female data'!H34,
IF($C$3=1740,'Female data'!H35,
IF($C$3=1753,'Female data'!H36,
IF($C$3=1765,'Female data'!H37,
IF($C$3=1778,'Female data'!H38,
IF($C$3=1791,'Female data'!H39,
IF($C$3=1803,'Female data'!H40,
IF($C$3=1816,'Female data'!H41,
IF($C$3=1829,'Female data'!H42,
IF($C$3=1842,'Female data'!H43,))))))))))))))))))))))))))))))))))))))))))</f>
        <v>1318.6999999999998</v>
      </c>
      <c r="H9" s="16">
        <f>IF($C$3=1295,'Female data'!AX2,
IF($C$3=1321,'Female data'!AX3,
IF($C$3=1346,'Female data'!AX4,
IF($C$3=1359,'Female data'!AX5,
IF($C$3=1372,'Female data'!AX6,
IF($C$3=1384,'Female data'!AX7,
IF($C$3=1397,'Female data'!AX8,
IF($C$3=1410,'Female data'!AX9,
IF($C$3=1422,'Female data'!AX10,
IF($C$3=1435,'Female data'!AX11,
IF($C$3=1448,'Female data'!AX12,
IF($C$3=1461,'Female data'!AX13,
IF($C$3=1473,'Female data'!AX14,
IF($C$3=1486,'Female data'!AX15,
IF($C$3=1499,'Female data'!AX16,
IF($C$3=1511,'Female data'!AX17,
IF($C$3=1524,'Female data'!AX18,
IF($C$3=1537,'Female data'!AX19,
IF($C$3=1549,'Female data'!AX20,
IF($C$3=1562,'Female data'!AX21,
IF($C$3=1575,'Female data'!AX22,
IF($C$3=1588,'Female data'!AX23,
IF($C$3=1600,'Female data'!AX24,
IF($C$3=1613,'Female data'!AX25,
IF($C$3=1626,'Female data'!AX26,
IF($C$3=1638,'Female data'!AX27,
IF($C$3=1651,'Female data'!AX28,
IF($C$3=1664,'Female data'!AX29,
IF($C$3=1676,'Female data'!AX30,
IF($C$3=1689,'Female data'!AX31,
IF($C$3=1702,'Female data'!AX32,
IF($C$3=1715,'Female data'!AX33,
IF($C$3=1727,'Female data'!AX34,
IF($C$3=1740,'Female data'!AX35,
IF($C$3=1753,'Female data'!AX36,
IF($C$3=1765,'Female data'!AX37,
IF($C$3=1778,'Female data'!AX38,
IF($C$3=1791,'Female data'!AX39,
IF($C$3=1803,'Female data'!AX40,
IF($C$3=1816,'Female data'!AX41,
IF($C$3=1829,'Female data'!AX42,
IF($C$3=1842,'Female data'!AX43,))))))))))))))))))))))))))))))))))))))))))</f>
        <v>86.36</v>
      </c>
      <c r="I9" s="16">
        <f>IF($C$3=1295,'Female data'!AZ2,
IF($C$3=1321,'Female data'!AZ3,
IF($C$3=1346,'Female data'!AZ4,
IF($C$3=1359,'Female data'!AZ5,
IF($C$3=1372,'Female data'!AZ6,
IF($C$3=1384,'Female data'!AZ7,
IF($C$3=1397,'Female data'!AZ8,
IF($C$3=1410,'Female data'!AZ9,
IF($C$3=1422,'Female data'!AZ10,
IF($C$3=1435,'Female data'!AZ11,
IF($C$3=1448,'Female data'!AZ12,
IF($C$3=1461,'Female data'!AZ13,
IF($C$3=1473,'Female data'!AZ14,
IF($C$3=1486,'Female data'!AZ15,
IF($C$3=1499,'Female data'!AZ16,
IF($C$3=1511,'Female data'!AZ17,
IF($C$3=1524,'Female data'!AZ18,
IF($C$3=1537,'Female data'!AZ19,
IF($C$3=1549,'Female data'!AZ20,
IF($C$3=1562,'Female data'!AZ21,
IF($C$3=1575,'Female data'!AZ22,
IF($C$3=1588,'Female data'!AZ23,
IF($C$3=1600,'Female data'!AZ24,
IF($C$3=1613,'Female data'!AZ25,
IF($C$3=1626,'Female data'!AZ26,
IF($C$3=1638,'Female data'!AZ27,
IF($C$3=1651,'Female data'!AZ28,
IF($C$3=1664,'Female data'!AZ29,
IF($C$3=1676,'Female data'!AZ30,
IF($C$3=1689,'Female data'!AZ31,
IF($C$3=1702,'Female data'!AZ32,
IF($C$3=1715,'Female data'!AZ33,
IF($C$3=1727,'Female data'!AZ34,
IF($C$3=1740,'Female data'!AZ35,
IF($C$3=1753,'Female data'!AZ36,
IF($C$3=1765,'Female data'!AZ37,
IF($C$3=1778,'Female data'!AZ38,
IF($C$3=1791,'Female data'!AZ39,
IF($C$3=1803,'Female data'!AZ40,
IF($C$3=1816,'Female data'!AZ41,
IF($C$3=1829,'Female data'!AZ42,
IF($C$3=1842,'Female data'!AZ43,))))))))))))))))))))))))))))))))))))))))))</f>
        <v>207.23503083135631</v>
      </c>
      <c r="J9" s="16">
        <f>IF($C$3=1295,'Female data'!BB2,
IF($C$3=1321,'Female data'!BB3,
IF($C$3=1346,'Female data'!BB4,
IF($C$3=1359,'Female data'!BB5,
IF($C$3=1372,'Female data'!BB6,
IF($C$3=1384,'Female data'!BB7,
IF($C$3=1397,'Female data'!BB8,
IF($C$3=1410,'Female data'!BB9,
IF($C$3=1422,'Female data'!BB10,
IF($C$3=1435,'Female data'!BB11,
IF($C$3=1448,'Female data'!BB12,
IF($C$3=1461,'Female data'!BB13,
IF($C$3=1473,'Female data'!BB14,
IF($C$3=1486,'Female data'!BB15,
IF($C$3=1499,'Female data'!BB16,
IF($C$3=1511,'Female data'!BB17,
IF($C$3=1524,'Female data'!BB18,
IF($C$3=1537,'Female data'!BB19,
IF($C$3=1549,'Female data'!BB20,
IF($C$3=1562,'Female data'!BB21,
IF($C$3=1575,'Female data'!BB22,
IF($C$3=1588,'Female data'!BB23,
IF($C$3=1600,'Female data'!BB24,
IF($C$3=1613,'Female data'!BB25,
IF($C$3=1626,'Female data'!BB26,
IF($C$3=1638,'Female data'!BB27,
IF($C$3=1651,'Female data'!BB28,
IF($C$3=1664,'Female data'!BB29,
IF($C$3=1676,'Female data'!BB30,
IF($C$3=1689,'Female data'!BB31,
IF($C$3=1702,'Female data'!BB32,
IF($C$3=1715,'Female data'!BB33,
IF($C$3=1727,'Female data'!BB34,
IF($C$3=1740,'Female data'!BB35,
IF($C$3=1753,'Female data'!BB36,
IF($C$3=1765,'Female data'!BB37,
IF($C$3=1778,'Female data'!BB38,
IF($C$3=1791,'Female data'!BB39,
IF($C$3=1803,'Female data'!BB40,
IF($C$3=1816,'Female data'!BB41,
IF($C$3=1829,'Female data'!BB42,
IF($C$3=1842,'Female data'!BB43,))))))))))))))))))))))))))))))))))))))))))</f>
        <v>120.1</v>
      </c>
      <c r="K9" s="25"/>
      <c r="L9" s="25"/>
      <c r="M9" s="25"/>
    </row>
  </sheetData>
  <sheetProtection algorithmName="SHA-512" hashValue="dMS+iUHt21qdwXfS3q+/GSXGX4pFJPlePC2oXqNHHHqbunV2Ssd3Y+Lu5XbKfvzBHNeHzR+deswk6QBIibVLlA==" saltValue="EMa0HbV91fFVjMOdbUdEmA==" spinCount="100000" sheet="1" objects="1" scenarios="1" selectLockedCells="1"/>
  <mergeCells count="4">
    <mergeCell ref="A5:C5"/>
    <mergeCell ref="A6:C6"/>
    <mergeCell ref="C1:AK1"/>
    <mergeCell ref="A1:B1"/>
  </mergeCells>
  <hyperlinks>
    <hyperlink ref="A1:B1" location="'main page'!A1" display="Back to main page" xr:uid="{A1590EF3-E2AB-408F-895B-BD9929DDD774}"/>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promptTitle="Height" xr:uid="{805D389D-ECAF-4F27-8100-56625B8CAB60}">
          <x14:formula1>
            <xm:f>'Female data'!$B$2:$B$43</xm:f>
          </x14:formula1>
          <xm:sqref>C3</xm:sqref>
        </x14:dataValidation>
        <x14:dataValidation type="list" allowBlank="1" showInputMessage="1" showErrorMessage="1" xr:uid="{9748C21B-09E3-4D54-9F2E-6E6C2B6866E9}">
          <x14:formula1>
            <xm:f>'C:\Users\schellt\Desktop\anthro\[Male anthro data.xlsx]ANSUR II MALE Public'!#REF!</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FA0E7-D9F9-40DB-A235-902AB8810B5F}">
  <dimension ref="A1:BG57"/>
  <sheetViews>
    <sheetView topLeftCell="P1" workbookViewId="0">
      <pane ySplit="1" topLeftCell="A2" activePane="bottomLeft" state="frozen"/>
      <selection activeCell="J9" sqref="J9"/>
      <selection pane="bottomLeft" activeCell="AT6" sqref="AT6"/>
    </sheetView>
  </sheetViews>
  <sheetFormatPr defaultRowHeight="15" x14ac:dyDescent="0.25"/>
  <cols>
    <col min="2" max="2" width="10.42578125" customWidth="1"/>
    <col min="3" max="7" width="8.7109375" customWidth="1"/>
    <col min="8" max="8" width="9.5703125" customWidth="1"/>
    <col min="9" max="28" width="8.7109375" customWidth="1"/>
    <col min="29" max="38" width="8.7109375" hidden="1" customWidth="1"/>
  </cols>
  <sheetData>
    <row r="1" spans="1:59" x14ac:dyDescent="0.25">
      <c r="A1" t="s">
        <v>0</v>
      </c>
      <c r="B1" t="s">
        <v>0</v>
      </c>
      <c r="C1" t="s">
        <v>1</v>
      </c>
      <c r="D1" t="s">
        <v>1</v>
      </c>
      <c r="E1" s="3" t="s">
        <v>2</v>
      </c>
      <c r="F1" s="3" t="s">
        <v>2</v>
      </c>
      <c r="G1" s="1" t="s">
        <v>3</v>
      </c>
      <c r="H1" s="1" t="s">
        <v>3</v>
      </c>
      <c r="I1" s="1" t="s">
        <v>4</v>
      </c>
      <c r="J1" s="4"/>
      <c r="K1" s="1" t="s">
        <v>5</v>
      </c>
      <c r="L1" s="1" t="s">
        <v>5</v>
      </c>
      <c r="M1" s="1" t="s">
        <v>6</v>
      </c>
      <c r="N1" s="1" t="s">
        <v>6</v>
      </c>
      <c r="O1" s="1" t="s">
        <v>7</v>
      </c>
      <c r="P1" s="1" t="s">
        <v>7</v>
      </c>
      <c r="Q1" s="1" t="s">
        <v>8</v>
      </c>
      <c r="R1" s="1" t="s">
        <v>8</v>
      </c>
      <c r="S1" s="1" t="s">
        <v>9</v>
      </c>
      <c r="T1" s="1" t="s">
        <v>9</v>
      </c>
      <c r="U1" s="1" t="s">
        <v>10</v>
      </c>
      <c r="V1" s="1" t="s">
        <v>10</v>
      </c>
      <c r="W1" s="1" t="s">
        <v>11</v>
      </c>
      <c r="X1" s="1" t="s">
        <v>11</v>
      </c>
      <c r="Y1" s="1" t="s">
        <v>12</v>
      </c>
      <c r="Z1" s="1" t="s">
        <v>12</v>
      </c>
      <c r="AA1" s="1" t="s">
        <v>13</v>
      </c>
      <c r="AB1" s="1" t="s">
        <v>13</v>
      </c>
      <c r="AC1" s="1" t="s">
        <v>14</v>
      </c>
      <c r="AD1" s="1" t="s">
        <v>14</v>
      </c>
      <c r="AE1" s="1" t="s">
        <v>15</v>
      </c>
      <c r="AF1" s="1" t="s">
        <v>15</v>
      </c>
      <c r="AG1" s="1" t="s">
        <v>16</v>
      </c>
      <c r="AH1" s="1" t="s">
        <v>16</v>
      </c>
      <c r="AI1" s="1" t="s">
        <v>17</v>
      </c>
      <c r="AJ1" s="1" t="s">
        <v>17</v>
      </c>
      <c r="AK1" s="1" t="s">
        <v>18</v>
      </c>
      <c r="AL1" s="1" t="s">
        <v>18</v>
      </c>
      <c r="AM1" t="s">
        <v>19</v>
      </c>
      <c r="AN1" t="s">
        <v>19</v>
      </c>
      <c r="AO1" s="1" t="s">
        <v>20</v>
      </c>
      <c r="AP1" s="1" t="s">
        <v>20</v>
      </c>
      <c r="AQ1" s="1" t="s">
        <v>21</v>
      </c>
      <c r="AR1" s="1" t="s">
        <v>21</v>
      </c>
      <c r="AS1" s="1" t="s">
        <v>22</v>
      </c>
      <c r="AT1" s="1" t="s">
        <v>22</v>
      </c>
      <c r="AU1" s="1" t="s">
        <v>23</v>
      </c>
      <c r="AV1" s="1" t="s">
        <v>23</v>
      </c>
      <c r="AW1" s="1" t="s">
        <v>24</v>
      </c>
      <c r="AX1" s="1" t="s">
        <v>24</v>
      </c>
      <c r="AY1" s="1" t="s">
        <v>25</v>
      </c>
      <c r="AZ1" s="1" t="s">
        <v>25</v>
      </c>
      <c r="BA1" s="1" t="s">
        <v>26</v>
      </c>
      <c r="BB1" s="1" t="s">
        <v>26</v>
      </c>
    </row>
    <row r="2" spans="1:59" x14ac:dyDescent="0.25">
      <c r="A2">
        <v>55</v>
      </c>
      <c r="B2" s="2">
        <v>1397</v>
      </c>
      <c r="C2" s="2">
        <v>154.79100000000003</v>
      </c>
      <c r="D2" s="2">
        <v>70.2</v>
      </c>
      <c r="E2" s="1">
        <v>44.094488188976378</v>
      </c>
      <c r="F2" s="1">
        <v>1120</v>
      </c>
      <c r="G2" s="1">
        <v>39.4488188976378</v>
      </c>
      <c r="H2" s="1">
        <v>1002</v>
      </c>
      <c r="I2" s="1">
        <v>14.900090669652519</v>
      </c>
      <c r="J2" s="1">
        <v>378.46230300917398</v>
      </c>
      <c r="K2" s="1">
        <v>29.073128637424276</v>
      </c>
      <c r="L2" s="1">
        <v>738.45746739057654</v>
      </c>
      <c r="M2" s="1">
        <v>33.131209037114232</v>
      </c>
      <c r="N2" s="1">
        <v>841.53270954270147</v>
      </c>
      <c r="O2" s="1">
        <v>51.226848842396059</v>
      </c>
      <c r="P2" s="1">
        <v>1301.1619605968599</v>
      </c>
      <c r="Q2" s="1">
        <v>32.938788901387326</v>
      </c>
      <c r="R2" s="1">
        <v>836.64523809523803</v>
      </c>
      <c r="S2" s="1">
        <v>20.826771653543307</v>
      </c>
      <c r="T2" s="5">
        <v>529</v>
      </c>
      <c r="U2" s="1">
        <v>16.833151304277756</v>
      </c>
      <c r="V2" s="1">
        <v>427.56204312865498</v>
      </c>
      <c r="W2" s="1">
        <v>17.345181957424135</v>
      </c>
      <c r="X2" s="1">
        <v>440.56762171857304</v>
      </c>
      <c r="Y2" s="1">
        <v>21.433809055118115</v>
      </c>
      <c r="Z2" s="1">
        <v>544.41875000000005</v>
      </c>
      <c r="AA2" s="1">
        <v>39.015748031496067</v>
      </c>
      <c r="AB2" s="1">
        <v>991</v>
      </c>
      <c r="AC2" s="1">
        <v>57.952755905511815</v>
      </c>
      <c r="AD2" s="1">
        <v>1472</v>
      </c>
      <c r="AE2" s="1">
        <v>12.833266633938093</v>
      </c>
      <c r="AF2" s="1">
        <v>325.96497250202754</v>
      </c>
      <c r="AG2" s="1">
        <v>43.54331521036142</v>
      </c>
      <c r="AH2" s="1">
        <v>1106.00020634318</v>
      </c>
      <c r="AI2" s="1">
        <v>19.601278494201399</v>
      </c>
      <c r="AJ2" s="1">
        <v>497.87247375271551</v>
      </c>
      <c r="AK2" s="1">
        <v>20.388680069004547</v>
      </c>
      <c r="AL2" s="1">
        <v>517.87247375271545</v>
      </c>
      <c r="AM2" s="1">
        <v>33.200000000000003</v>
      </c>
      <c r="AN2" s="1">
        <v>843.28</v>
      </c>
      <c r="AO2" s="1">
        <v>11.092992351761083</v>
      </c>
      <c r="AP2" s="1">
        <v>281.76200573473147</v>
      </c>
      <c r="AQ2" s="1">
        <v>15.361491746094766</v>
      </c>
      <c r="AR2" s="1">
        <v>390.18189035080701</v>
      </c>
      <c r="AS2" s="1">
        <f t="shared" ref="AS2:AS49" si="0">+AT2/25.4</f>
        <v>24.586614173228348</v>
      </c>
      <c r="AT2" s="1">
        <v>624.5</v>
      </c>
      <c r="AU2" s="1">
        <v>11.314231667583444</v>
      </c>
      <c r="AV2" s="1">
        <v>287.38148435661947</v>
      </c>
      <c r="AW2" s="1">
        <v>3.0227543376442618</v>
      </c>
      <c r="AX2" s="1">
        <v>76.777960176164243</v>
      </c>
      <c r="AY2" s="1">
        <v>6.3464386855816732</v>
      </c>
      <c r="AZ2" s="1">
        <v>161.1995426137745</v>
      </c>
      <c r="BA2" s="1">
        <v>3.9507970315971415</v>
      </c>
      <c r="BB2" s="1">
        <v>100.35024460256739</v>
      </c>
      <c r="BC2" s="2"/>
      <c r="BE2" s="1"/>
      <c r="BF2" s="2"/>
      <c r="BG2" s="1"/>
    </row>
    <row r="3" spans="1:59" x14ac:dyDescent="0.25">
      <c r="A3">
        <v>57</v>
      </c>
      <c r="B3" s="2">
        <v>1448</v>
      </c>
      <c r="C3" s="2">
        <v>140.679</v>
      </c>
      <c r="D3" s="2">
        <v>63.8</v>
      </c>
      <c r="E3" s="1">
        <v>46.633858267716541</v>
      </c>
      <c r="F3" s="1">
        <v>1184.5</v>
      </c>
      <c r="G3" s="1">
        <v>41.988188976377955</v>
      </c>
      <c r="H3" s="1">
        <v>1066.5</v>
      </c>
      <c r="I3" s="1">
        <v>15.097130358737363</v>
      </c>
      <c r="J3" s="1">
        <v>383.467111111929</v>
      </c>
      <c r="K3" s="1">
        <v>29.409079144958206</v>
      </c>
      <c r="L3" s="1">
        <v>746.99061028193842</v>
      </c>
      <c r="M3" s="1">
        <v>33.483085390361694</v>
      </c>
      <c r="N3" s="1">
        <v>850.47036891518701</v>
      </c>
      <c r="O3" s="1">
        <v>53.008734442823823</v>
      </c>
      <c r="P3" s="1">
        <v>1346.4218548477249</v>
      </c>
      <c r="Q3" s="1">
        <v>33.78585489313835</v>
      </c>
      <c r="R3" s="1">
        <v>858.16071428571399</v>
      </c>
      <c r="S3" s="1">
        <v>20.905511811023622</v>
      </c>
      <c r="T3" s="1">
        <v>531</v>
      </c>
      <c r="U3" s="1">
        <v>17.048021135515967</v>
      </c>
      <c r="V3" s="1">
        <v>433.01973684210549</v>
      </c>
      <c r="W3" s="1">
        <v>17.5204706090149</v>
      </c>
      <c r="X3" s="1">
        <v>445.01995346897849</v>
      </c>
      <c r="Y3" s="1">
        <v>21.551870078740158</v>
      </c>
      <c r="Z3" s="1">
        <v>547.41750000000002</v>
      </c>
      <c r="AA3" s="1">
        <v>40.210629921259844</v>
      </c>
      <c r="AB3" s="1">
        <v>1021.3499999999999</v>
      </c>
      <c r="AC3" s="1">
        <v>59.63287401574803</v>
      </c>
      <c r="AD3" s="1">
        <v>1514.675</v>
      </c>
      <c r="AE3" s="1">
        <v>13.153147128793467</v>
      </c>
      <c r="AF3" s="1">
        <v>334.08993707135403</v>
      </c>
      <c r="AG3" s="1">
        <v>44.448520514610891</v>
      </c>
      <c r="AH3" s="1">
        <v>1128.9924210711165</v>
      </c>
      <c r="AI3" s="1">
        <v>19.77876797470563</v>
      </c>
      <c r="AJ3" s="1">
        <v>502.38070655752301</v>
      </c>
      <c r="AK3" s="1">
        <v>20.566169549508782</v>
      </c>
      <c r="AL3" s="1">
        <v>522.38070655752301</v>
      </c>
      <c r="AM3" s="1">
        <v>35.199999999999996</v>
      </c>
      <c r="AN3" s="1">
        <v>894.07999999999981</v>
      </c>
      <c r="AO3" s="1">
        <v>11.254162858861182</v>
      </c>
      <c r="AP3" s="1">
        <v>285.85573661507402</v>
      </c>
      <c r="AQ3" s="1">
        <v>15.619866217919371</v>
      </c>
      <c r="AR3" s="1">
        <v>396.74460193515199</v>
      </c>
      <c r="AS3" s="1">
        <f t="shared" si="0"/>
        <v>24.822834645669293</v>
      </c>
      <c r="AT3" s="1">
        <v>630.5</v>
      </c>
      <c r="AU3" s="1">
        <v>11.414649660687815</v>
      </c>
      <c r="AV3" s="1">
        <v>289.93210138147049</v>
      </c>
      <c r="AW3" s="1">
        <v>3.0496813694699565</v>
      </c>
      <c r="AX3" s="1">
        <v>77.461906784536893</v>
      </c>
      <c r="AY3" s="1">
        <v>6.41318325333497</v>
      </c>
      <c r="AZ3" s="1">
        <v>162.89485463470822</v>
      </c>
      <c r="BA3" s="1">
        <v>3.9838780778619882</v>
      </c>
      <c r="BB3" s="1">
        <v>101.1905031776945</v>
      </c>
      <c r="BC3" s="2"/>
      <c r="BE3" s="1"/>
      <c r="BG3" s="1"/>
    </row>
    <row r="4" spans="1:59" x14ac:dyDescent="0.25">
      <c r="A4">
        <v>57.5</v>
      </c>
      <c r="B4" s="2">
        <v>1461</v>
      </c>
      <c r="C4" s="2">
        <v>125.9055</v>
      </c>
      <c r="D4" s="2">
        <v>57.1</v>
      </c>
      <c r="E4" s="1">
        <v>46.692913385826778</v>
      </c>
      <c r="F4" s="1">
        <v>1186</v>
      </c>
      <c r="G4" s="1">
        <v>42.047244094488192</v>
      </c>
      <c r="H4" s="1">
        <v>1068</v>
      </c>
      <c r="I4" s="1">
        <v>15.294170047822186</v>
      </c>
      <c r="J4" s="1">
        <v>388.47191921468351</v>
      </c>
      <c r="K4" s="1">
        <v>29.725626235341043</v>
      </c>
      <c r="L4" s="1">
        <v>755.0309063776624</v>
      </c>
      <c r="M4" s="1">
        <v>33.834961743609135</v>
      </c>
      <c r="N4" s="1">
        <v>859.40802828767198</v>
      </c>
      <c r="O4" s="1">
        <v>53.449347077372309</v>
      </c>
      <c r="P4" s="1">
        <v>1357.6134157652566</v>
      </c>
      <c r="Q4" s="1">
        <v>34.258905136857898</v>
      </c>
      <c r="R4" s="1">
        <v>870.17619047619053</v>
      </c>
      <c r="S4" s="1">
        <v>21.409142607174104</v>
      </c>
      <c r="T4" s="1">
        <v>543.79222222222222</v>
      </c>
      <c r="U4" s="1">
        <v>17.352362204724411</v>
      </c>
      <c r="V4" s="1">
        <v>440.75</v>
      </c>
      <c r="W4" s="1">
        <v>17.695759260605691</v>
      </c>
      <c r="X4" s="1">
        <v>449.4722852193845</v>
      </c>
      <c r="Y4" s="1">
        <v>21.792552493438318</v>
      </c>
      <c r="Z4" s="1">
        <v>553.53083333333325</v>
      </c>
      <c r="AA4" s="1">
        <v>40.614173228346452</v>
      </c>
      <c r="AB4" s="1">
        <v>1031.5999999999999</v>
      </c>
      <c r="AC4" s="1">
        <v>59.933070866141733</v>
      </c>
      <c r="AD4" s="1">
        <v>1522.3</v>
      </c>
      <c r="AE4" s="1">
        <v>13.270217037472092</v>
      </c>
      <c r="AF4" s="1">
        <v>337.06351275179111</v>
      </c>
      <c r="AG4" s="1">
        <v>44.711392195607218</v>
      </c>
      <c r="AH4" s="1">
        <v>1135.6693617684232</v>
      </c>
      <c r="AI4" s="1">
        <v>19.956257455209844</v>
      </c>
      <c r="AJ4" s="1">
        <v>506.88893936233001</v>
      </c>
      <c r="AK4" s="1">
        <v>20.743659030012992</v>
      </c>
      <c r="AL4" s="1">
        <v>526.88893936233001</v>
      </c>
      <c r="AM4" s="1">
        <v>35.449999999999996</v>
      </c>
      <c r="AN4" s="1">
        <v>900.42999999999984</v>
      </c>
      <c r="AO4" s="1">
        <v>11.404646938952739</v>
      </c>
      <c r="AP4" s="1">
        <v>289.67803224939956</v>
      </c>
      <c r="AQ4" s="1">
        <v>15.634613337262303</v>
      </c>
      <c r="AR4" s="1">
        <v>397.11917876646248</v>
      </c>
      <c r="AS4" s="1">
        <f t="shared" si="0"/>
        <v>25.059055118110237</v>
      </c>
      <c r="AT4" s="1">
        <v>636.5</v>
      </c>
      <c r="AU4" s="1">
        <v>11.495382614422107</v>
      </c>
      <c r="AV4" s="1">
        <v>291.98271840632151</v>
      </c>
      <c r="AW4" s="1">
        <v>3.086450920980691</v>
      </c>
      <c r="AX4" s="1">
        <v>78.395853392909544</v>
      </c>
      <c r="AY4" s="1">
        <v>6.4702055988660634</v>
      </c>
      <c r="AZ4" s="1">
        <v>164.343222211198</v>
      </c>
      <c r="BA4" s="1">
        <v>4.016959124126851</v>
      </c>
      <c r="BB4" s="1">
        <v>102.030761752822</v>
      </c>
      <c r="BC4" s="2"/>
      <c r="BF4" s="2"/>
      <c r="BG4" s="1"/>
    </row>
    <row r="5" spans="1:59" x14ac:dyDescent="0.25">
      <c r="A5">
        <v>58</v>
      </c>
      <c r="B5" s="2">
        <v>1473</v>
      </c>
      <c r="C5" s="2">
        <v>122.157</v>
      </c>
      <c r="D5" s="2">
        <v>55.4</v>
      </c>
      <c r="E5" s="1">
        <v>47.047244094488192</v>
      </c>
      <c r="F5" s="1">
        <v>1195</v>
      </c>
      <c r="G5" s="1">
        <v>42.401574803149607</v>
      </c>
      <c r="H5" s="1">
        <v>1077</v>
      </c>
      <c r="I5" s="1">
        <v>15.491209736907047</v>
      </c>
      <c r="J5" s="1">
        <v>393.47672731743899</v>
      </c>
      <c r="K5" s="1">
        <v>29.900684578592816</v>
      </c>
      <c r="L5" s="1">
        <v>759.47738829625746</v>
      </c>
      <c r="M5" s="1">
        <v>34.028113018242856</v>
      </c>
      <c r="N5" s="1">
        <v>864.31407066336851</v>
      </c>
      <c r="O5" s="1">
        <v>53.806757612183468</v>
      </c>
      <c r="P5" s="1">
        <v>1366.69164334946</v>
      </c>
      <c r="Q5" s="1">
        <v>34.552717916839335</v>
      </c>
      <c r="R5" s="1">
        <v>877.63903508771909</v>
      </c>
      <c r="S5" s="1">
        <v>21.71576990376203</v>
      </c>
      <c r="T5" s="1">
        <v>551.58055555555552</v>
      </c>
      <c r="U5" s="1">
        <v>17.484286503660726</v>
      </c>
      <c r="V5" s="1">
        <v>444.10087719298247</v>
      </c>
      <c r="W5" s="1">
        <v>17.83606978876638</v>
      </c>
      <c r="X5" s="1">
        <v>453.036172634666</v>
      </c>
      <c r="Y5" s="1">
        <v>21.882381889763781</v>
      </c>
      <c r="Z5" s="1">
        <v>555.8125</v>
      </c>
      <c r="AA5" s="1">
        <v>40.648775153105859</v>
      </c>
      <c r="AB5" s="1">
        <v>1032.4788888888888</v>
      </c>
      <c r="AC5" s="1">
        <v>60.1669072615923</v>
      </c>
      <c r="AD5" s="1">
        <v>1528.2394444444444</v>
      </c>
      <c r="AE5" s="1">
        <v>13.398108249737787</v>
      </c>
      <c r="AF5" s="1">
        <v>340.31194954333978</v>
      </c>
      <c r="AG5" s="1">
        <v>44.915405608886815</v>
      </c>
      <c r="AH5" s="1">
        <v>1140.851302465725</v>
      </c>
      <c r="AI5" s="1">
        <v>20.133746935714075</v>
      </c>
      <c r="AJ5" s="1">
        <v>511.39717216713746</v>
      </c>
      <c r="AK5" s="1">
        <v>20.921148510517224</v>
      </c>
      <c r="AL5" s="1">
        <v>531.39717216713746</v>
      </c>
      <c r="AM5" s="1">
        <v>35.699999999999996</v>
      </c>
      <c r="AN5" s="1">
        <v>906.77999999999986</v>
      </c>
      <c r="AO5" s="1">
        <v>11.485273455241163</v>
      </c>
      <c r="AP5" s="1">
        <v>291.72594576312554</v>
      </c>
      <c r="AQ5" s="1">
        <v>15.878207369374705</v>
      </c>
      <c r="AR5" s="1">
        <v>403.3064671821175</v>
      </c>
      <c r="AS5" s="1">
        <f t="shared" si="0"/>
        <v>25.295275590551181</v>
      </c>
      <c r="AT5" s="1">
        <v>642.5</v>
      </c>
      <c r="AU5" s="1">
        <v>11.595800607526478</v>
      </c>
      <c r="AV5" s="1">
        <v>294.53333543117253</v>
      </c>
      <c r="AW5" s="1">
        <v>3.0969737533313206</v>
      </c>
      <c r="AX5" s="1">
        <v>78.663133334615537</v>
      </c>
      <c r="AY5" s="1">
        <v>6.5316461421224217</v>
      </c>
      <c r="AZ5" s="1">
        <v>165.9038120099095</v>
      </c>
      <c r="BA5" s="1">
        <v>4.0473792961044293</v>
      </c>
      <c r="BB5" s="1">
        <v>102.8034341210525</v>
      </c>
      <c r="BC5" s="2"/>
      <c r="BE5" s="1"/>
      <c r="BF5" s="2"/>
      <c r="BG5" s="1"/>
    </row>
    <row r="6" spans="1:59" x14ac:dyDescent="0.25">
      <c r="A6">
        <v>58.5</v>
      </c>
      <c r="B6" s="2">
        <v>1486</v>
      </c>
      <c r="C6" s="2">
        <v>114.4395</v>
      </c>
      <c r="D6" s="2">
        <v>51.9</v>
      </c>
      <c r="E6" s="1">
        <v>47.632808398950132</v>
      </c>
      <c r="F6" s="1">
        <v>1209.8733333333332</v>
      </c>
      <c r="G6" s="1">
        <v>42.987139107611547</v>
      </c>
      <c r="H6" s="1">
        <v>1091.8733333333332</v>
      </c>
      <c r="I6" s="1">
        <v>15.595272824959567</v>
      </c>
      <c r="J6" s="1">
        <v>396.119929753973</v>
      </c>
      <c r="K6" s="1">
        <v>30.077362204724409</v>
      </c>
      <c r="L6" s="1">
        <v>763.96499999999992</v>
      </c>
      <c r="M6" s="1">
        <v>34.368000660346006</v>
      </c>
      <c r="N6" s="1">
        <v>872.94721677278858</v>
      </c>
      <c r="O6" s="1">
        <v>54.102422740170283</v>
      </c>
      <c r="P6" s="1">
        <v>1374.2015376003251</v>
      </c>
      <c r="Q6" s="1">
        <v>34.929415073115869</v>
      </c>
      <c r="R6" s="1">
        <v>887.20714285714303</v>
      </c>
      <c r="S6" s="1">
        <v>21.898211942257223</v>
      </c>
      <c r="T6" s="1">
        <v>556.21458333333339</v>
      </c>
      <c r="U6" s="1">
        <v>17.65501968503937</v>
      </c>
      <c r="V6" s="1">
        <v>448.4375</v>
      </c>
      <c r="W6" s="1">
        <v>17.953812302642245</v>
      </c>
      <c r="X6" s="1">
        <v>456.02683248711298</v>
      </c>
      <c r="Y6" s="1">
        <v>22.404035433070867</v>
      </c>
      <c r="Z6" s="1">
        <v>569.0625</v>
      </c>
      <c r="AA6" s="1">
        <v>41.322878390201225</v>
      </c>
      <c r="AB6" s="1">
        <v>1049.6011111111111</v>
      </c>
      <c r="AC6" s="1">
        <v>60.838604549431324</v>
      </c>
      <c r="AD6" s="1">
        <v>1545.3005555555555</v>
      </c>
      <c r="AE6" s="1">
        <v>13.814100949317554</v>
      </c>
      <c r="AF6" s="1">
        <v>350.87816411266584</v>
      </c>
      <c r="AG6" s="1">
        <v>45.269747106155904</v>
      </c>
      <c r="AH6" s="1">
        <v>1149.8515764963599</v>
      </c>
      <c r="AI6" s="1">
        <v>20.221459007474984</v>
      </c>
      <c r="AJ6" s="1">
        <v>513.62505878986451</v>
      </c>
      <c r="AK6" s="1">
        <v>21.008860582278132</v>
      </c>
      <c r="AL6" s="1">
        <v>533.62505878986451</v>
      </c>
      <c r="AM6" s="1">
        <v>35.949999999999996</v>
      </c>
      <c r="AN6" s="1">
        <v>913.12999999999988</v>
      </c>
      <c r="AO6" s="1">
        <v>11.601453339858525</v>
      </c>
      <c r="AP6" s="1">
        <v>294.67691483240651</v>
      </c>
      <c r="AQ6" s="1">
        <v>16.098835522222014</v>
      </c>
      <c r="AR6" s="1">
        <v>408.91042226443915</v>
      </c>
      <c r="AS6" s="1">
        <f t="shared" si="0"/>
        <v>25.531496062992126</v>
      </c>
      <c r="AT6" s="1">
        <v>648.5</v>
      </c>
      <c r="AU6" s="1">
        <v>11.676533561260788</v>
      </c>
      <c r="AV6" s="1">
        <v>296.58395245602401</v>
      </c>
      <c r="AW6" s="1">
        <v>3.114058265471976</v>
      </c>
      <c r="AX6" s="1">
        <v>79.097079942988188</v>
      </c>
      <c r="AY6" s="1">
        <v>6.5906752680559642</v>
      </c>
      <c r="AZ6" s="1">
        <v>167.40315180862149</v>
      </c>
      <c r="BA6" s="1">
        <v>4.0629926982385829</v>
      </c>
      <c r="BB6" s="1">
        <v>103.20001453526001</v>
      </c>
      <c r="BC6" s="2"/>
      <c r="BG6" s="1"/>
    </row>
    <row r="7" spans="1:59" x14ac:dyDescent="0.25">
      <c r="A7">
        <v>59</v>
      </c>
      <c r="B7" s="2">
        <v>1499</v>
      </c>
      <c r="C7" s="2">
        <v>117.9675</v>
      </c>
      <c r="D7" s="2">
        <v>53.5</v>
      </c>
      <c r="E7" s="1">
        <v>48.199212598425198</v>
      </c>
      <c r="F7" s="1">
        <v>1224.26</v>
      </c>
      <c r="G7" s="1">
        <v>43.553543307086613</v>
      </c>
      <c r="H7" s="1">
        <v>1106.26</v>
      </c>
      <c r="I7" s="1">
        <v>15.74712243082258</v>
      </c>
      <c r="J7" s="1">
        <v>399.9769097428935</v>
      </c>
      <c r="K7" s="1">
        <v>30.236635086126732</v>
      </c>
      <c r="L7" s="1">
        <v>768.01053118761899</v>
      </c>
      <c r="M7" s="1">
        <v>34.568587751520909</v>
      </c>
      <c r="N7" s="1">
        <v>878.04212888863094</v>
      </c>
      <c r="O7" s="1">
        <v>54.369150860283071</v>
      </c>
      <c r="P7" s="1">
        <v>1380.97643185119</v>
      </c>
      <c r="Q7" s="1">
        <v>35.421747446042929</v>
      </c>
      <c r="R7" s="1">
        <v>899.71238512949026</v>
      </c>
      <c r="S7" s="1">
        <v>21.943450250536866</v>
      </c>
      <c r="T7" s="1">
        <v>557.36363636363637</v>
      </c>
      <c r="U7" s="1">
        <v>17.768856195607128</v>
      </c>
      <c r="V7" s="1">
        <v>451.32894736842104</v>
      </c>
      <c r="W7" s="1">
        <v>18.156716679894153</v>
      </c>
      <c r="X7" s="1">
        <v>461.18060366931149</v>
      </c>
      <c r="Y7" s="1">
        <v>22.554560367454066</v>
      </c>
      <c r="Z7" s="1">
        <v>572.88583333333327</v>
      </c>
      <c r="AA7" s="1">
        <v>41.496062992125985</v>
      </c>
      <c r="AB7" s="1">
        <v>1054</v>
      </c>
      <c r="AC7" s="1">
        <v>61.248622047244105</v>
      </c>
      <c r="AD7" s="1">
        <v>1555.7150000000001</v>
      </c>
      <c r="AE7" s="1">
        <v>14.107302537449728</v>
      </c>
      <c r="AF7" s="1">
        <v>358.32548445122308</v>
      </c>
      <c r="AG7" s="1">
        <v>45.592855007624671</v>
      </c>
      <c r="AH7" s="1">
        <v>1158.0585171936666</v>
      </c>
      <c r="AI7" s="1">
        <v>20.398735059805748</v>
      </c>
      <c r="AJ7" s="1">
        <v>518.12787051906594</v>
      </c>
      <c r="AK7" s="1">
        <v>21.186136634608896</v>
      </c>
      <c r="AL7" s="1">
        <v>538.12787051906594</v>
      </c>
      <c r="AM7" s="1">
        <v>36.199999999999996</v>
      </c>
      <c r="AN7" s="1">
        <v>919.47999999999979</v>
      </c>
      <c r="AO7" s="1">
        <v>11.777032830775099</v>
      </c>
      <c r="AP7" s="1">
        <v>299.1366339016875</v>
      </c>
      <c r="AQ7" s="1">
        <v>16.207915118638898</v>
      </c>
      <c r="AR7" s="1">
        <v>411.68104401342799</v>
      </c>
      <c r="AS7" s="1">
        <f t="shared" si="0"/>
        <v>25.767716535433074</v>
      </c>
      <c r="AT7" s="1">
        <v>654.5</v>
      </c>
      <c r="AU7" s="1">
        <v>11.737581475625001</v>
      </c>
      <c r="AV7" s="1">
        <v>298.13456948087503</v>
      </c>
      <c r="AW7" s="1">
        <v>3.1273439103657741</v>
      </c>
      <c r="AX7" s="1">
        <v>79.43453532329066</v>
      </c>
      <c r="AY7" s="1">
        <v>6.6157477010761019</v>
      </c>
      <c r="AZ7" s="1">
        <v>168.03999160733298</v>
      </c>
      <c r="BA7" s="1">
        <v>4.0877155220398826</v>
      </c>
      <c r="BB7" s="1">
        <v>103.827974259813</v>
      </c>
      <c r="BC7" s="2"/>
      <c r="BE7" s="1"/>
      <c r="BF7" s="2"/>
      <c r="BG7" s="1"/>
    </row>
    <row r="8" spans="1:59" x14ac:dyDescent="0.25">
      <c r="A8">
        <v>59.5</v>
      </c>
      <c r="B8" s="2">
        <v>1511</v>
      </c>
      <c r="C8" s="2">
        <v>130.31550000000001</v>
      </c>
      <c r="D8" s="2">
        <v>59.1</v>
      </c>
      <c r="E8" s="1">
        <v>48.688779527559063</v>
      </c>
      <c r="F8" s="1">
        <v>1236.6950000000002</v>
      </c>
      <c r="G8" s="1">
        <v>44.043110236220478</v>
      </c>
      <c r="H8" s="1">
        <v>1118.6950000000002</v>
      </c>
      <c r="I8" s="1">
        <v>15.897298808339116</v>
      </c>
      <c r="J8" s="1">
        <v>403.79138973181352</v>
      </c>
      <c r="K8" s="1">
        <v>30.807945344351751</v>
      </c>
      <c r="L8" s="1">
        <v>782.52181174653447</v>
      </c>
      <c r="M8" s="1">
        <v>34.953740157480318</v>
      </c>
      <c r="N8" s="1">
        <v>887.82500000000005</v>
      </c>
      <c r="O8" s="1">
        <v>54.906941972522048</v>
      </c>
      <c r="P8" s="1">
        <v>1394.6363261020599</v>
      </c>
      <c r="Q8" s="1">
        <v>35.624465691788515</v>
      </c>
      <c r="R8" s="1">
        <v>904.86142857142829</v>
      </c>
      <c r="S8" s="1">
        <v>22.079984533183353</v>
      </c>
      <c r="T8" s="1">
        <v>560.83160714285714</v>
      </c>
      <c r="U8" s="1">
        <v>17.996537542182228</v>
      </c>
      <c r="V8" s="1">
        <v>457.11205357142853</v>
      </c>
      <c r="W8" s="1">
        <v>18.295189731757265</v>
      </c>
      <c r="X8" s="1">
        <v>464.69781918663449</v>
      </c>
      <c r="Y8" s="1">
        <v>22.797736220472441</v>
      </c>
      <c r="Z8" s="1">
        <v>579.0625</v>
      </c>
      <c r="AA8" s="1">
        <v>42.283464566929133</v>
      </c>
      <c r="AB8" s="1">
        <v>1074</v>
      </c>
      <c r="AC8" s="1">
        <v>61.769488188976389</v>
      </c>
      <c r="AD8" s="1">
        <v>1568.9450000000002</v>
      </c>
      <c r="AE8" s="1">
        <v>14.315049603070277</v>
      </c>
      <c r="AF8" s="1">
        <v>363.60225991798501</v>
      </c>
      <c r="AG8" s="1">
        <v>46.029217502269098</v>
      </c>
      <c r="AH8" s="1">
        <v>1169.142124557635</v>
      </c>
      <c r="AI8" s="1">
        <v>20.576224540309958</v>
      </c>
      <c r="AJ8" s="1">
        <v>522.63610332387293</v>
      </c>
      <c r="AK8" s="1">
        <v>21.36362611511311</v>
      </c>
      <c r="AL8" s="1">
        <v>542.63610332387293</v>
      </c>
      <c r="AM8" s="1">
        <v>36.449999999999996</v>
      </c>
      <c r="AN8" s="1">
        <v>925.82999999999981</v>
      </c>
      <c r="AO8" s="1">
        <v>11.909414596407354</v>
      </c>
      <c r="AP8" s="1">
        <v>302.49913074874678</v>
      </c>
      <c r="AQ8" s="1">
        <v>16.458891040515081</v>
      </c>
      <c r="AR8" s="1">
        <v>418.05583242908301</v>
      </c>
      <c r="AS8" s="1">
        <f t="shared" si="0"/>
        <v>26.003937007874018</v>
      </c>
      <c r="AT8" s="1">
        <v>660.5</v>
      </c>
      <c r="AU8" s="1">
        <v>11.968542361394103</v>
      </c>
      <c r="AV8" s="1">
        <v>304.00097597941021</v>
      </c>
      <c r="AW8" s="1">
        <v>3.1351039301732344</v>
      </c>
      <c r="AX8" s="1">
        <v>79.631639826400146</v>
      </c>
      <c r="AY8" s="1">
        <v>6.6479559608679146</v>
      </c>
      <c r="AZ8" s="1">
        <v>168.85808140604502</v>
      </c>
      <c r="BA8" s="1">
        <v>4.1090262723503548</v>
      </c>
      <c r="BB8" s="1">
        <v>104.36926731769901</v>
      </c>
      <c r="BC8" s="2"/>
      <c r="BE8" s="1"/>
      <c r="BF8" s="2"/>
      <c r="BG8" s="1"/>
    </row>
    <row r="9" spans="1:59" x14ac:dyDescent="0.25">
      <c r="A9">
        <v>60</v>
      </c>
      <c r="B9" s="2">
        <v>1524</v>
      </c>
      <c r="C9" s="2">
        <v>137.59200000000001</v>
      </c>
      <c r="D9" s="2">
        <v>62.400000000000006</v>
      </c>
      <c r="E9" s="1">
        <v>49.289916885389331</v>
      </c>
      <c r="F9" s="1">
        <v>1251.963888888889</v>
      </c>
      <c r="G9" s="1">
        <v>44.644247594050746</v>
      </c>
      <c r="H9" s="1">
        <v>1133.963888888889</v>
      </c>
      <c r="I9" s="1">
        <v>16.268147145669293</v>
      </c>
      <c r="J9" s="1">
        <v>413.2109375</v>
      </c>
      <c r="K9" s="1">
        <v>31.166749876751634</v>
      </c>
      <c r="L9" s="1">
        <v>791.63544686949149</v>
      </c>
      <c r="M9" s="1">
        <v>35.227112519734725</v>
      </c>
      <c r="N9" s="1">
        <v>894.768658001262</v>
      </c>
      <c r="O9" s="1">
        <v>55.32430438834789</v>
      </c>
      <c r="P9" s="1">
        <v>1405.2373314640363</v>
      </c>
      <c r="Q9" s="1">
        <v>36.083342707161606</v>
      </c>
      <c r="R9" s="1">
        <v>916.51690476190481</v>
      </c>
      <c r="S9" s="1">
        <v>22.144953421976034</v>
      </c>
      <c r="T9" s="1">
        <v>562.48181691819127</v>
      </c>
      <c r="U9" s="1">
        <v>18.065707845131797</v>
      </c>
      <c r="V9" s="1">
        <v>458.86897926634765</v>
      </c>
      <c r="W9" s="1">
        <v>18.490946248187281</v>
      </c>
      <c r="X9" s="1">
        <v>469.67003470395696</v>
      </c>
      <c r="Y9" s="1">
        <v>22.957983797698365</v>
      </c>
      <c r="Z9" s="1">
        <v>583.13278846153844</v>
      </c>
      <c r="AA9" s="1">
        <v>42.99212598425197</v>
      </c>
      <c r="AB9" s="1">
        <v>1092</v>
      </c>
      <c r="AC9" s="1">
        <v>62.361811023622053</v>
      </c>
      <c r="AD9" s="1">
        <v>1583.99</v>
      </c>
      <c r="AE9" s="1">
        <v>14.960629921259843</v>
      </c>
      <c r="AF9" s="1">
        <v>380</v>
      </c>
      <c r="AG9" s="1">
        <v>46.325291283002755</v>
      </c>
      <c r="AH9" s="1">
        <v>1176.66239858827</v>
      </c>
      <c r="AI9" s="1">
        <v>20.753714020814172</v>
      </c>
      <c r="AJ9" s="1">
        <v>527.14433612867992</v>
      </c>
      <c r="AK9" s="1">
        <v>21.54111559561732</v>
      </c>
      <c r="AL9" s="1">
        <v>547.14433612867992</v>
      </c>
      <c r="AM9" s="1">
        <v>36.699999999999996</v>
      </c>
      <c r="AN9" s="1">
        <v>932.17999999999984</v>
      </c>
      <c r="AO9" s="1">
        <v>12.146682071014302</v>
      </c>
      <c r="AP9" s="1">
        <v>308.52572460376325</v>
      </c>
      <c r="AQ9" s="1">
        <v>16.828869356828797</v>
      </c>
      <c r="AR9" s="1">
        <v>427.45328166345143</v>
      </c>
      <c r="AS9" s="1">
        <f t="shared" si="0"/>
        <v>26.240157480314963</v>
      </c>
      <c r="AT9" s="1">
        <v>666.5</v>
      </c>
      <c r="AU9" s="1">
        <v>12.08851588703059</v>
      </c>
      <c r="AV9" s="1">
        <v>307.04830353057696</v>
      </c>
      <c r="AW9" s="1">
        <v>3.1545943915702326</v>
      </c>
      <c r="AX9" s="1">
        <v>80.1266975458839</v>
      </c>
      <c r="AY9" s="1">
        <v>6.699849260029783</v>
      </c>
      <c r="AZ9" s="1">
        <v>170.17617120475649</v>
      </c>
      <c r="BA9" s="1">
        <v>4.1412616526382484</v>
      </c>
      <c r="BB9" s="1">
        <v>105.1880459770115</v>
      </c>
      <c r="BC9" s="2"/>
      <c r="BE9" s="1"/>
      <c r="BF9" s="2"/>
      <c r="BG9" s="1"/>
    </row>
    <row r="10" spans="1:59" x14ac:dyDescent="0.25">
      <c r="A10">
        <v>60.5</v>
      </c>
      <c r="B10" s="2">
        <v>1537</v>
      </c>
      <c r="C10" s="2">
        <v>140.45850000000002</v>
      </c>
      <c r="D10" s="2">
        <v>63.7</v>
      </c>
      <c r="E10" s="1">
        <v>49.713012847078332</v>
      </c>
      <c r="F10" s="1">
        <v>1262.7105263157896</v>
      </c>
      <c r="G10" s="1">
        <v>45.067343555739747</v>
      </c>
      <c r="H10" s="1">
        <v>1144.7105263157896</v>
      </c>
      <c r="I10" s="1">
        <v>16.503093363329587</v>
      </c>
      <c r="J10" s="1">
        <v>419.17857142857144</v>
      </c>
      <c r="K10" s="1">
        <v>31.422306377655474</v>
      </c>
      <c r="L10" s="1">
        <v>798.12658199244902</v>
      </c>
      <c r="M10" s="1">
        <v>35.65433807535014</v>
      </c>
      <c r="N10" s="1">
        <v>905.62018711389351</v>
      </c>
      <c r="O10" s="1">
        <v>55.775486945710739</v>
      </c>
      <c r="P10" s="1">
        <v>1416.6973684210527</v>
      </c>
      <c r="Q10" s="1">
        <v>36.427915260592428</v>
      </c>
      <c r="R10" s="1">
        <v>925.26904761904757</v>
      </c>
      <c r="S10" s="1">
        <v>22.31680213360427</v>
      </c>
      <c r="T10" s="1">
        <v>566.84677419354841</v>
      </c>
      <c r="U10" s="1">
        <v>18.11774038577839</v>
      </c>
      <c r="V10" s="1">
        <v>460.19060579877112</v>
      </c>
      <c r="W10" s="1">
        <v>18.903631898475592</v>
      </c>
      <c r="X10" s="1">
        <v>480.15225022127998</v>
      </c>
      <c r="Y10" s="1">
        <v>23.146049158169745</v>
      </c>
      <c r="Z10" s="1">
        <v>587.90964861751149</v>
      </c>
      <c r="AA10" s="1">
        <v>43.001608873410056</v>
      </c>
      <c r="AB10" s="1">
        <v>1092.2408653846153</v>
      </c>
      <c r="AC10" s="1">
        <v>62.666365978354428</v>
      </c>
      <c r="AD10" s="1">
        <v>1591.7256958502023</v>
      </c>
      <c r="AE10" s="1">
        <v>15.017895490336437</v>
      </c>
      <c r="AF10" s="1">
        <v>381.4545454545455</v>
      </c>
      <c r="AG10" s="1">
        <v>47.388075010360552</v>
      </c>
      <c r="AH10" s="1">
        <v>1203.657105263158</v>
      </c>
      <c r="AI10" s="1">
        <v>21.13574417708276</v>
      </c>
      <c r="AJ10" s="1">
        <v>536.84790209790208</v>
      </c>
      <c r="AK10" s="1">
        <v>21.923145751885908</v>
      </c>
      <c r="AL10" s="1">
        <v>556.84790209790208</v>
      </c>
      <c r="AM10" s="1">
        <v>36.949999999999996</v>
      </c>
      <c r="AN10" s="1">
        <v>938.52999999999986</v>
      </c>
      <c r="AO10" s="1">
        <v>12.144454697069117</v>
      </c>
      <c r="AP10" s="1">
        <v>308.46914930555556</v>
      </c>
      <c r="AQ10" s="1">
        <v>17.032229125656169</v>
      </c>
      <c r="AR10" s="1">
        <v>432.61861979166667</v>
      </c>
      <c r="AS10" s="1">
        <f t="shared" si="0"/>
        <v>26.476377952755907</v>
      </c>
      <c r="AT10" s="1">
        <v>672.5</v>
      </c>
      <c r="AU10" s="1">
        <v>12.26357298774651</v>
      </c>
      <c r="AV10" s="1">
        <v>311.49475388876135</v>
      </c>
      <c r="AW10" s="1">
        <v>3.1959187373134186</v>
      </c>
      <c r="AX10" s="1">
        <v>81.176335927760832</v>
      </c>
      <c r="AY10" s="1">
        <v>6.7843782823578573</v>
      </c>
      <c r="AZ10" s="1">
        <v>172.32320837188956</v>
      </c>
      <c r="BA10" s="1">
        <v>4.1676509186351707</v>
      </c>
      <c r="BB10" s="1">
        <v>105.85833333333332</v>
      </c>
      <c r="BC10" s="2"/>
      <c r="BE10" s="1"/>
      <c r="BG10" s="1"/>
    </row>
    <row r="11" spans="1:59" x14ac:dyDescent="0.25">
      <c r="A11">
        <v>61</v>
      </c>
      <c r="B11" s="2">
        <v>1549</v>
      </c>
      <c r="C11" s="2">
        <v>134.67037500000001</v>
      </c>
      <c r="D11" s="2">
        <v>61.075000000000003</v>
      </c>
      <c r="E11" s="1">
        <v>49.861619353501872</v>
      </c>
      <c r="F11" s="1">
        <v>1266.4851315789474</v>
      </c>
      <c r="G11" s="1">
        <v>46.554825424782429</v>
      </c>
      <c r="H11" s="1">
        <v>1182.4925657894737</v>
      </c>
      <c r="I11" s="1">
        <v>16.836214608046895</v>
      </c>
      <c r="J11" s="1">
        <v>427.63985104439109</v>
      </c>
      <c r="K11" s="1">
        <v>32.704036924361723</v>
      </c>
      <c r="L11" s="1">
        <v>830.6825378787878</v>
      </c>
      <c r="M11" s="1">
        <v>36.518597181931213</v>
      </c>
      <c r="N11" s="1">
        <v>927.57236842105272</v>
      </c>
      <c r="O11" s="1">
        <v>56.36788844376909</v>
      </c>
      <c r="P11" s="1">
        <v>1431.7443664717348</v>
      </c>
      <c r="Q11" s="1">
        <v>36.686329888588496</v>
      </c>
      <c r="R11" s="1">
        <v>931.83277917014766</v>
      </c>
      <c r="S11" s="1">
        <v>22.3436821638761</v>
      </c>
      <c r="T11" s="1">
        <v>567.52952696245291</v>
      </c>
      <c r="U11" s="1">
        <v>18.342425553815552</v>
      </c>
      <c r="V11" s="1">
        <v>465.89760906691504</v>
      </c>
      <c r="W11" s="1">
        <v>19.009270855299885</v>
      </c>
      <c r="X11" s="1">
        <v>482.83547972461702</v>
      </c>
      <c r="Y11" s="1">
        <v>23.411977728636192</v>
      </c>
      <c r="Z11" s="1">
        <v>594.66423430735927</v>
      </c>
      <c r="AA11" s="1">
        <v>43.169485502908636</v>
      </c>
      <c r="AB11" s="1">
        <v>1096.5049317738792</v>
      </c>
      <c r="AC11" s="1">
        <v>62.962695507359832</v>
      </c>
      <c r="AD11" s="1">
        <v>1599.2524658869397</v>
      </c>
      <c r="AE11" s="1">
        <v>15.108189446959251</v>
      </c>
      <c r="AF11" s="1">
        <v>383.74801195276495</v>
      </c>
      <c r="AG11" s="1">
        <v>47.63187747723336</v>
      </c>
      <c r="AH11" s="1">
        <v>1209.8496879217273</v>
      </c>
      <c r="AI11" s="1">
        <v>21.30681818181818</v>
      </c>
      <c r="AJ11" s="1">
        <v>541.19318181818176</v>
      </c>
      <c r="AK11" s="1">
        <v>22.094219756621332</v>
      </c>
      <c r="AL11" s="1">
        <v>561.19318181818176</v>
      </c>
      <c r="AM11" s="1">
        <v>37.199999999999996</v>
      </c>
      <c r="AN11" s="1">
        <v>944.87999999999988</v>
      </c>
      <c r="AO11" s="1">
        <v>12.224409448818898</v>
      </c>
      <c r="AP11" s="1">
        <v>310.5</v>
      </c>
      <c r="AQ11" s="1">
        <v>17.124163830597734</v>
      </c>
      <c r="AR11" s="1">
        <v>434.95376129718238</v>
      </c>
      <c r="AS11" s="1">
        <f t="shared" si="0"/>
        <v>26.712598425196852</v>
      </c>
      <c r="AT11" s="1">
        <v>678.5</v>
      </c>
      <c r="AU11" s="1">
        <v>12.318077427821523</v>
      </c>
      <c r="AV11" s="1">
        <v>312.87916666666666</v>
      </c>
      <c r="AW11" s="1">
        <v>3.2063159092898639</v>
      </c>
      <c r="AX11" s="1">
        <v>81.440424095962541</v>
      </c>
      <c r="AY11" s="1">
        <v>6.8307086614173231</v>
      </c>
      <c r="AZ11" s="1">
        <v>173.5</v>
      </c>
      <c r="BA11" s="1">
        <v>4.1750022626482091</v>
      </c>
      <c r="BB11" s="1">
        <v>106.0450574712645</v>
      </c>
      <c r="BG11" s="1"/>
    </row>
    <row r="12" spans="1:59" x14ac:dyDescent="0.25">
      <c r="A12">
        <v>61.5</v>
      </c>
      <c r="B12" s="2">
        <v>1562</v>
      </c>
      <c r="C12" s="2">
        <v>146.52386184455526</v>
      </c>
      <c r="D12" s="2">
        <v>66.450730995263157</v>
      </c>
      <c r="E12" s="1">
        <v>50.340775659621499</v>
      </c>
      <c r="F12" s="1">
        <v>1278.655701754386</v>
      </c>
      <c r="G12" s="1">
        <v>46.916450821936742</v>
      </c>
      <c r="H12" s="1">
        <v>1191.6778508771931</v>
      </c>
      <c r="I12" s="1">
        <v>17.06360860638388</v>
      </c>
      <c r="J12" s="1">
        <v>433.41565860215053</v>
      </c>
      <c r="K12" s="1">
        <v>32.865083805313816</v>
      </c>
      <c r="L12" s="1">
        <v>834.77312865497083</v>
      </c>
      <c r="M12" s="1">
        <v>36.575556016024315</v>
      </c>
      <c r="N12" s="1">
        <v>929.01912280701754</v>
      </c>
      <c r="O12" s="1">
        <v>56.959898927107801</v>
      </c>
      <c r="P12" s="1">
        <v>1446.781432748538</v>
      </c>
      <c r="Q12" s="1">
        <v>36.946998031496065</v>
      </c>
      <c r="R12" s="1">
        <v>938.45375000000001</v>
      </c>
      <c r="S12" s="1">
        <v>22.456647760624382</v>
      </c>
      <c r="T12" s="1">
        <v>570.39885311985927</v>
      </c>
      <c r="U12" s="1">
        <v>18.437514389648662</v>
      </c>
      <c r="V12" s="1">
        <v>468.31286549707602</v>
      </c>
      <c r="W12" s="1">
        <v>19.182034811438047</v>
      </c>
      <c r="X12" s="1">
        <v>487.22368421052636</v>
      </c>
      <c r="Y12" s="1">
        <v>23.650741738125124</v>
      </c>
      <c r="Z12" s="1">
        <v>600.72884014837814</v>
      </c>
      <c r="AA12" s="1">
        <v>43.445917944467475</v>
      </c>
      <c r="AB12" s="1">
        <v>1103.5263157894738</v>
      </c>
      <c r="AC12" s="1">
        <v>63.397280931988774</v>
      </c>
      <c r="AD12" s="1">
        <v>1610.2909356725147</v>
      </c>
      <c r="AE12" s="1">
        <v>15.163859451779055</v>
      </c>
      <c r="AF12" s="1">
        <v>385.162030075188</v>
      </c>
      <c r="AG12" s="1">
        <v>47.8693535018649</v>
      </c>
      <c r="AH12" s="1">
        <v>1215.8815789473683</v>
      </c>
      <c r="AI12" s="1">
        <v>21.325459317585306</v>
      </c>
      <c r="AJ12" s="1">
        <v>541.66666666666674</v>
      </c>
      <c r="AK12" s="1">
        <v>22.112860892388454</v>
      </c>
      <c r="AL12" s="1">
        <v>561.66666666666674</v>
      </c>
      <c r="AM12" s="1">
        <v>37.449999999999996</v>
      </c>
      <c r="AN12" s="1">
        <v>951.22999999999979</v>
      </c>
      <c r="AO12" s="1">
        <v>12.502072109407379</v>
      </c>
      <c r="AP12" s="1">
        <v>317.5526315789474</v>
      </c>
      <c r="AQ12" s="1">
        <v>17.173706579889235</v>
      </c>
      <c r="AR12" s="1">
        <v>436.21214712918658</v>
      </c>
      <c r="AS12" s="1">
        <f t="shared" si="0"/>
        <v>27.24212598425197</v>
      </c>
      <c r="AT12" s="1">
        <v>691.95</v>
      </c>
      <c r="AU12" s="1">
        <v>12.55598696714635</v>
      </c>
      <c r="AV12" s="1">
        <v>318.92206896551727</v>
      </c>
      <c r="AW12" s="1">
        <v>3.2329695377909746</v>
      </c>
      <c r="AX12" s="1">
        <v>82.117426259890749</v>
      </c>
      <c r="AY12" s="1">
        <v>6.8731005663765723</v>
      </c>
      <c r="AZ12" s="1">
        <v>174.57675438596493</v>
      </c>
      <c r="BA12" s="1">
        <v>4.2088128407026053</v>
      </c>
      <c r="BB12" s="1">
        <v>106.90384615384616</v>
      </c>
      <c r="BC12" s="2"/>
      <c r="BE12" s="1"/>
      <c r="BF12" s="2"/>
      <c r="BG12" s="1"/>
    </row>
    <row r="13" spans="1:59" x14ac:dyDescent="0.25">
      <c r="A13">
        <v>62</v>
      </c>
      <c r="B13" s="2">
        <v>1575</v>
      </c>
      <c r="C13" s="2">
        <v>139.26643337908638</v>
      </c>
      <c r="D13" s="2">
        <v>63.159380217272734</v>
      </c>
      <c r="E13" s="1">
        <v>50.670135689040542</v>
      </c>
      <c r="F13" s="1">
        <v>1287.0214465016297</v>
      </c>
      <c r="G13" s="1">
        <v>47.189748198850985</v>
      </c>
      <c r="H13" s="1">
        <v>1198.619604250815</v>
      </c>
      <c r="I13" s="1">
        <v>17.161424474616627</v>
      </c>
      <c r="J13" s="1">
        <v>435.90018165526232</v>
      </c>
      <c r="K13" s="1">
        <v>33.093841047646826</v>
      </c>
      <c r="L13" s="1">
        <v>840.58356261022936</v>
      </c>
      <c r="M13" s="1">
        <v>36.942166375895134</v>
      </c>
      <c r="N13" s="1">
        <v>938.33102594773641</v>
      </c>
      <c r="O13" s="1">
        <v>57.460169956140355</v>
      </c>
      <c r="P13" s="1">
        <v>1459.4883168859649</v>
      </c>
      <c r="Q13" s="1">
        <v>37.645387533080104</v>
      </c>
      <c r="R13" s="1">
        <v>956.1928433402345</v>
      </c>
      <c r="S13" s="1">
        <v>22.5774679444093</v>
      </c>
      <c r="T13" s="1">
        <v>573.46768578799617</v>
      </c>
      <c r="U13" s="1">
        <v>18.538475932005891</v>
      </c>
      <c r="V13" s="1">
        <v>470.87728867294959</v>
      </c>
      <c r="W13" s="1">
        <v>19.253294653957731</v>
      </c>
      <c r="X13" s="1">
        <v>489.0336842105263</v>
      </c>
      <c r="Y13" s="1">
        <v>23.849972947460518</v>
      </c>
      <c r="Z13" s="1">
        <v>605.7893128654971</v>
      </c>
      <c r="AA13" s="1">
        <v>43.754606168810547</v>
      </c>
      <c r="AB13" s="1">
        <v>1111.3669966877878</v>
      </c>
      <c r="AC13" s="1">
        <v>63.740820144772734</v>
      </c>
      <c r="AD13" s="1">
        <v>1619.0168316772274</v>
      </c>
      <c r="AE13" s="1">
        <v>15.258494703046011</v>
      </c>
      <c r="AF13" s="1">
        <v>387.56576545736868</v>
      </c>
      <c r="AG13" s="1">
        <v>48.163840278039416</v>
      </c>
      <c r="AH13" s="1">
        <v>1223.361543062201</v>
      </c>
      <c r="AI13" s="1">
        <v>21.433801598663806</v>
      </c>
      <c r="AJ13" s="1">
        <v>544.41856060606062</v>
      </c>
      <c r="AK13" s="1">
        <v>22.221203173466954</v>
      </c>
      <c r="AL13" s="1">
        <v>564.41856060606062</v>
      </c>
      <c r="AM13" s="1">
        <v>37.699999999999996</v>
      </c>
      <c r="AN13" s="1">
        <v>957.57999999999981</v>
      </c>
      <c r="AO13" s="1">
        <v>12.633534533609762</v>
      </c>
      <c r="AP13" s="1">
        <v>320.89177715368794</v>
      </c>
      <c r="AQ13" s="1">
        <v>17.281414658693979</v>
      </c>
      <c r="AR13" s="1">
        <v>438.94793233082709</v>
      </c>
      <c r="AS13" s="1">
        <f t="shared" si="0"/>
        <v>27.771653543307089</v>
      </c>
      <c r="AT13" s="1">
        <v>705.4</v>
      </c>
      <c r="AU13" s="1">
        <v>12.617893466441695</v>
      </c>
      <c r="AV13" s="1">
        <v>320.49449404761901</v>
      </c>
      <c r="AW13" s="1">
        <v>3.2209645669291342</v>
      </c>
      <c r="AX13" s="1">
        <v>81.8125</v>
      </c>
      <c r="AY13" s="1">
        <v>6.8963159953563506</v>
      </c>
      <c r="AZ13" s="1">
        <v>175.1664262820513</v>
      </c>
      <c r="BA13" s="1">
        <v>4.2328315282428779</v>
      </c>
      <c r="BB13" s="1">
        <v>107.5139208173691</v>
      </c>
      <c r="BC13" s="2"/>
      <c r="BE13" s="1"/>
      <c r="BF13" s="2"/>
      <c r="BG13" s="1"/>
    </row>
    <row r="14" spans="1:59" x14ac:dyDescent="0.25">
      <c r="A14">
        <v>62.5</v>
      </c>
      <c r="B14" s="2">
        <v>1588</v>
      </c>
      <c r="C14" s="2">
        <v>139.411125</v>
      </c>
      <c r="D14" s="2">
        <v>63.224999999999994</v>
      </c>
      <c r="E14" s="1">
        <v>51.138768170805569</v>
      </c>
      <c r="F14" s="1">
        <v>1298.9247115384615</v>
      </c>
      <c r="G14" s="1">
        <v>47.449305345245307</v>
      </c>
      <c r="H14" s="1">
        <v>1205.2123557692307</v>
      </c>
      <c r="I14" s="1">
        <v>17.184668980522176</v>
      </c>
      <c r="J14" s="1">
        <v>436.4905921052632</v>
      </c>
      <c r="K14" s="1">
        <v>33.211641251930828</v>
      </c>
      <c r="L14" s="1">
        <v>843.57568779904307</v>
      </c>
      <c r="M14" s="1">
        <v>37.335980001789551</v>
      </c>
      <c r="N14" s="1">
        <v>948.33389204545449</v>
      </c>
      <c r="O14" s="1">
        <v>57.694664593556247</v>
      </c>
      <c r="P14" s="1">
        <v>1465.4444806763286</v>
      </c>
      <c r="Q14" s="1">
        <v>38.045435531496075</v>
      </c>
      <c r="R14" s="1">
        <v>966.35406250000028</v>
      </c>
      <c r="S14" s="1">
        <v>22.670349127200296</v>
      </c>
      <c r="T14" s="1">
        <v>575.82686783088752</v>
      </c>
      <c r="U14" s="1">
        <v>18.734382963972493</v>
      </c>
      <c r="V14" s="1">
        <v>475.8533272849013</v>
      </c>
      <c r="W14" s="1">
        <v>19.366633858267718</v>
      </c>
      <c r="X14" s="1">
        <v>491.91250000000002</v>
      </c>
      <c r="Y14" s="1">
        <v>23.975875813794694</v>
      </c>
      <c r="Z14" s="1">
        <v>608.98724567038516</v>
      </c>
      <c r="AA14" s="1">
        <v>44.001041810563152</v>
      </c>
      <c r="AB14" s="1">
        <v>1117.6264619883041</v>
      </c>
      <c r="AC14" s="1">
        <v>64.165875235990242</v>
      </c>
      <c r="AD14" s="1">
        <v>1629.813230994152</v>
      </c>
      <c r="AE14" s="1">
        <v>15.349890096929846</v>
      </c>
      <c r="AF14" s="1">
        <v>389.88720846201807</v>
      </c>
      <c r="AG14" s="1">
        <v>48.389827506440731</v>
      </c>
      <c r="AH14" s="1">
        <v>1229.1016186635945</v>
      </c>
      <c r="AI14" s="1">
        <v>21.745014041077035</v>
      </c>
      <c r="AJ14" s="1">
        <v>552.32335664335665</v>
      </c>
      <c r="AK14" s="1">
        <v>22.532415615880183</v>
      </c>
      <c r="AL14" s="1">
        <v>572.32335664335665</v>
      </c>
      <c r="AM14" s="1">
        <v>38.199999999999996</v>
      </c>
      <c r="AN14" s="1">
        <v>970.27999999999986</v>
      </c>
      <c r="AO14" s="1">
        <v>12.713089454618439</v>
      </c>
      <c r="AP14" s="1">
        <v>322.91247214730834</v>
      </c>
      <c r="AQ14" s="1">
        <v>17.354985510769179</v>
      </c>
      <c r="AR14" s="1">
        <v>440.81663197353714</v>
      </c>
      <c r="AS14" s="1">
        <f t="shared" si="0"/>
        <v>27.803149606299215</v>
      </c>
      <c r="AT14" s="1">
        <v>706.2</v>
      </c>
      <c r="AU14" s="1">
        <v>12.703745284127814</v>
      </c>
      <c r="AV14" s="1">
        <v>322.67513021684647</v>
      </c>
      <c r="AW14" s="1">
        <v>3.2387597483328938</v>
      </c>
      <c r="AX14" s="1">
        <v>82.2644976076555</v>
      </c>
      <c r="AY14" s="1">
        <v>6.9657986159455776</v>
      </c>
      <c r="AZ14" s="1">
        <v>176.93128484501767</v>
      </c>
      <c r="BA14" s="1">
        <v>4.2520129062814522</v>
      </c>
      <c r="BB14" s="1">
        <v>108.00112781954888</v>
      </c>
      <c r="BC14" s="2"/>
      <c r="BE14" s="1"/>
      <c r="BF14" s="2"/>
      <c r="BG14" s="1"/>
    </row>
    <row r="15" spans="1:59" x14ac:dyDescent="0.25">
      <c r="A15">
        <v>63</v>
      </c>
      <c r="B15" s="2">
        <v>1600</v>
      </c>
      <c r="C15" s="2">
        <v>147.61844999999997</v>
      </c>
      <c r="D15" s="2">
        <v>66.947142857142836</v>
      </c>
      <c r="E15" s="1">
        <v>51.564853360063871</v>
      </c>
      <c r="F15" s="1">
        <v>1309.7472753456223</v>
      </c>
      <c r="G15" s="1">
        <v>47.937938491055561</v>
      </c>
      <c r="H15" s="1">
        <v>1217.6236376728111</v>
      </c>
      <c r="I15" s="1">
        <v>17.373156122072423</v>
      </c>
      <c r="J15" s="1">
        <v>441.27816550063949</v>
      </c>
      <c r="K15" s="1">
        <v>33.435185287153793</v>
      </c>
      <c r="L15" s="1">
        <v>849.25370629370627</v>
      </c>
      <c r="M15" s="1">
        <v>37.575116912469277</v>
      </c>
      <c r="N15" s="1">
        <v>954.40796957671955</v>
      </c>
      <c r="O15" s="1">
        <v>58.29718565452756</v>
      </c>
      <c r="P15" s="1">
        <v>1480.748515625</v>
      </c>
      <c r="Q15" s="1">
        <v>38.305459522637797</v>
      </c>
      <c r="R15" s="1">
        <v>972.95867187499994</v>
      </c>
      <c r="S15" s="1">
        <v>22.709169685008153</v>
      </c>
      <c r="T15" s="1">
        <v>576.81290999920702</v>
      </c>
      <c r="U15" s="1">
        <v>18.872380305165908</v>
      </c>
      <c r="V15" s="1">
        <v>479.35845975121401</v>
      </c>
      <c r="W15" s="1">
        <v>19.500111861017373</v>
      </c>
      <c r="X15" s="1">
        <v>495.30284126984122</v>
      </c>
      <c r="Y15" s="1">
        <v>24.105225483178241</v>
      </c>
      <c r="Z15" s="1">
        <v>612.27272727272725</v>
      </c>
      <c r="AA15" s="1">
        <v>44.201825126972757</v>
      </c>
      <c r="AB15" s="1">
        <v>1122.726358225108</v>
      </c>
      <c r="AC15" s="1">
        <v>64.476896815454879</v>
      </c>
      <c r="AD15" s="1">
        <v>1637.7131791125539</v>
      </c>
      <c r="AE15" s="1">
        <v>15.478450979025851</v>
      </c>
      <c r="AF15" s="1">
        <v>393.15265486725662</v>
      </c>
      <c r="AG15" s="1">
        <v>48.632325358838671</v>
      </c>
      <c r="AH15" s="1">
        <v>1235.2610641145022</v>
      </c>
      <c r="AI15" s="1">
        <v>21.911940931625971</v>
      </c>
      <c r="AJ15" s="1">
        <v>556.56329966329963</v>
      </c>
      <c r="AK15" s="1">
        <v>22.699342506429122</v>
      </c>
      <c r="AL15" s="1">
        <v>576.56329966329963</v>
      </c>
      <c r="AM15" s="1">
        <v>38.449999999999996</v>
      </c>
      <c r="AN15" s="1">
        <v>976.62999999999988</v>
      </c>
      <c r="AO15" s="1">
        <v>12.858953897210217</v>
      </c>
      <c r="AP15" s="1">
        <v>326.61742898913951</v>
      </c>
      <c r="AQ15" s="1">
        <v>17.528859256817476</v>
      </c>
      <c r="AR15" s="1">
        <v>445.23302512316388</v>
      </c>
      <c r="AS15" s="1">
        <f t="shared" si="0"/>
        <v>27.834645669291341</v>
      </c>
      <c r="AT15" s="1">
        <v>707</v>
      </c>
      <c r="AU15" s="1">
        <v>12.761843811771097</v>
      </c>
      <c r="AV15" s="1">
        <v>324.15083281898586</v>
      </c>
      <c r="AW15" s="1">
        <v>3.2661513984245625</v>
      </c>
      <c r="AX15" s="1">
        <v>82.960245519983886</v>
      </c>
      <c r="AY15" s="1">
        <v>7.0234356433181055</v>
      </c>
      <c r="AZ15" s="1">
        <v>178.39526534027988</v>
      </c>
      <c r="BA15" s="1">
        <v>4.2999747175783334</v>
      </c>
      <c r="BB15" s="1">
        <v>109.21935782648966</v>
      </c>
      <c r="BC15" s="2"/>
      <c r="BE15" s="1"/>
      <c r="BF15" s="2"/>
      <c r="BG15" s="1"/>
    </row>
    <row r="16" spans="1:59" x14ac:dyDescent="0.25">
      <c r="A16">
        <v>63.5</v>
      </c>
      <c r="B16" s="2">
        <v>1613</v>
      </c>
      <c r="C16" s="2">
        <v>153.51811363636364</v>
      </c>
      <c r="D16" s="2">
        <v>69.622727272727275</v>
      </c>
      <c r="E16" s="1">
        <v>51.963357098366146</v>
      </c>
      <c r="F16" s="1">
        <v>1319.8692702984999</v>
      </c>
      <c r="G16" s="1">
        <v>48.901492840521648</v>
      </c>
      <c r="H16" s="1">
        <v>1242.0979181492498</v>
      </c>
      <c r="I16" s="1">
        <v>17.617264514626278</v>
      </c>
      <c r="J16" s="1">
        <v>447.4785186715074</v>
      </c>
      <c r="K16" s="1">
        <v>33.945193896225632</v>
      </c>
      <c r="L16" s="1">
        <v>862.20792496413094</v>
      </c>
      <c r="M16" s="1">
        <v>38.154270807932221</v>
      </c>
      <c r="N16" s="1">
        <v>969.11847852147844</v>
      </c>
      <c r="O16" s="1">
        <v>59.004107075901238</v>
      </c>
      <c r="P16" s="1">
        <v>1498.7043197278913</v>
      </c>
      <c r="Q16" s="1">
        <v>38.872219990358353</v>
      </c>
      <c r="R16" s="1">
        <v>987.35438775510204</v>
      </c>
      <c r="S16" s="1">
        <v>22.881538517246533</v>
      </c>
      <c r="T16" s="1">
        <v>581.19107833806186</v>
      </c>
      <c r="U16" s="1">
        <v>18.999177009653454</v>
      </c>
      <c r="V16" s="1">
        <v>482.57909604519773</v>
      </c>
      <c r="W16" s="1">
        <v>19.76892164197179</v>
      </c>
      <c r="X16" s="1">
        <v>502.13060970608342</v>
      </c>
      <c r="Y16" s="1">
        <v>24.147356580427449</v>
      </c>
      <c r="Z16" s="1">
        <v>613.34285714285716</v>
      </c>
      <c r="AA16" s="1">
        <v>44.304410348826018</v>
      </c>
      <c r="AB16" s="1">
        <v>1125.3320228601808</v>
      </c>
      <c r="AC16" s="1">
        <v>64.878583127168909</v>
      </c>
      <c r="AD16" s="1">
        <v>1647.9160114300903</v>
      </c>
      <c r="AE16" s="1">
        <v>15.568095085774505</v>
      </c>
      <c r="AF16" s="1">
        <v>395.42961517867241</v>
      </c>
      <c r="AG16" s="1">
        <v>48.930908754501623</v>
      </c>
      <c r="AH16" s="1">
        <v>1242.8450823643411</v>
      </c>
      <c r="AI16" s="1">
        <v>22.045959609152721</v>
      </c>
      <c r="AJ16" s="1">
        <v>559.96737407247906</v>
      </c>
      <c r="AK16" s="1">
        <v>22.833361183955869</v>
      </c>
      <c r="AL16" s="1">
        <v>579.96737407247906</v>
      </c>
      <c r="AM16" s="1">
        <v>38.699999999999996</v>
      </c>
      <c r="AN16" s="1">
        <v>982.97999999999979</v>
      </c>
      <c r="AO16" s="1">
        <v>12.898014650917048</v>
      </c>
      <c r="AP16" s="1">
        <v>327.609572133293</v>
      </c>
      <c r="AQ16" s="1">
        <v>17.683204308776038</v>
      </c>
      <c r="AR16" s="1">
        <v>449.1533894429113</v>
      </c>
      <c r="AS16" s="1">
        <f t="shared" si="0"/>
        <v>28.037401574803152</v>
      </c>
      <c r="AT16" s="1">
        <v>712.15</v>
      </c>
      <c r="AU16" s="1">
        <v>12.919488148397036</v>
      </c>
      <c r="AV16" s="1">
        <v>328.15499896928469</v>
      </c>
      <c r="AW16" s="1">
        <v>3.2730654761904763</v>
      </c>
      <c r="AX16" s="1">
        <v>83.135863095238093</v>
      </c>
      <c r="AY16" s="1">
        <v>7.0605743758999928</v>
      </c>
      <c r="AZ16" s="1">
        <v>179.33858914785981</v>
      </c>
      <c r="BA16" s="1">
        <v>4.3021992940537608</v>
      </c>
      <c r="BB16" s="1">
        <v>109.27586206896552</v>
      </c>
      <c r="BC16" s="2"/>
      <c r="BE16" s="1"/>
      <c r="BF16" s="2"/>
      <c r="BG16" s="1"/>
    </row>
    <row r="17" spans="1:59" x14ac:dyDescent="0.25">
      <c r="A17">
        <v>64</v>
      </c>
      <c r="B17" s="2">
        <v>1626</v>
      </c>
      <c r="C17" s="2">
        <v>154.73474348646772</v>
      </c>
      <c r="D17" s="2">
        <v>70.174486841935476</v>
      </c>
      <c r="E17" s="1">
        <v>52.476891600082787</v>
      </c>
      <c r="F17" s="1">
        <v>1332.9130466421027</v>
      </c>
      <c r="G17" s="1">
        <v>49.297500918151627</v>
      </c>
      <c r="H17" s="1">
        <v>1252.1565233210513</v>
      </c>
      <c r="I17" s="1">
        <v>17.808590468314609</v>
      </c>
      <c r="J17" s="1">
        <v>452.338197895191</v>
      </c>
      <c r="K17" s="1">
        <v>34.372639254515953</v>
      </c>
      <c r="L17" s="1">
        <v>873.06503706470517</v>
      </c>
      <c r="M17" s="1">
        <v>38.459622240973253</v>
      </c>
      <c r="N17" s="1">
        <v>976.87440492072062</v>
      </c>
      <c r="O17" s="1">
        <v>59.511524721268813</v>
      </c>
      <c r="P17" s="1">
        <v>1511.5927279202278</v>
      </c>
      <c r="Q17" s="1">
        <v>39.196438666320553</v>
      </c>
      <c r="R17" s="1">
        <v>995.58954212454205</v>
      </c>
      <c r="S17" s="1">
        <v>23.179300129317362</v>
      </c>
      <c r="T17" s="1">
        <v>588.75422328466095</v>
      </c>
      <c r="U17" s="1">
        <v>19.159616120004866</v>
      </c>
      <c r="V17" s="1">
        <v>486.65424944812361</v>
      </c>
      <c r="W17" s="1">
        <v>19.968519438151269</v>
      </c>
      <c r="X17" s="1">
        <v>507.20039372904216</v>
      </c>
      <c r="Y17" s="1">
        <v>24.228527766266062</v>
      </c>
      <c r="Z17" s="1">
        <v>615.40460526315792</v>
      </c>
      <c r="AA17" s="1">
        <v>44.717159402009379</v>
      </c>
      <c r="AB17" s="1">
        <v>1135.8158488110382</v>
      </c>
      <c r="AC17" s="1">
        <v>65.288697811240908</v>
      </c>
      <c r="AD17" s="1">
        <v>1658.332924405519</v>
      </c>
      <c r="AE17" s="1">
        <v>15.668754079567693</v>
      </c>
      <c r="AF17" s="1">
        <v>397.98635362101936</v>
      </c>
      <c r="AG17" s="1">
        <v>49.396614304145132</v>
      </c>
      <c r="AH17" s="1">
        <v>1254.6740033252863</v>
      </c>
      <c r="AI17" s="1">
        <v>22.165354330708663</v>
      </c>
      <c r="AJ17" s="1">
        <v>563</v>
      </c>
      <c r="AK17" s="1">
        <v>22.952755905511811</v>
      </c>
      <c r="AL17" s="1">
        <v>583</v>
      </c>
      <c r="AM17" s="1">
        <v>39.049999999999997</v>
      </c>
      <c r="AN17" s="1">
        <v>991.86999999999989</v>
      </c>
      <c r="AO17" s="1">
        <v>13.03309626446528</v>
      </c>
      <c r="AP17" s="1">
        <v>331.04064511741808</v>
      </c>
      <c r="AQ17" s="1">
        <v>17.822500805820326</v>
      </c>
      <c r="AR17" s="1">
        <v>452.69152046783626</v>
      </c>
      <c r="AS17" s="1">
        <f t="shared" si="0"/>
        <v>28.240157480314959</v>
      </c>
      <c r="AT17" s="1">
        <v>717.3</v>
      </c>
      <c r="AU17" s="1">
        <v>12.987839296907104</v>
      </c>
      <c r="AV17" s="1">
        <v>329.89111814144042</v>
      </c>
      <c r="AW17" s="1">
        <v>3.2756533989486432</v>
      </c>
      <c r="AX17" s="1">
        <v>83.201596333295527</v>
      </c>
      <c r="AY17" s="1">
        <v>7.1189034168966403</v>
      </c>
      <c r="AZ17" s="1">
        <v>180.82014678917466</v>
      </c>
      <c r="BA17" s="1">
        <v>4.3130294785242</v>
      </c>
      <c r="BB17" s="1">
        <v>109.55094875451468</v>
      </c>
      <c r="BC17" s="2"/>
      <c r="BE17" s="1"/>
      <c r="BF17" s="2"/>
      <c r="BG17" s="1"/>
    </row>
    <row r="18" spans="1:59" x14ac:dyDescent="0.25">
      <c r="A18">
        <v>64.5</v>
      </c>
      <c r="B18" s="2">
        <v>1638</v>
      </c>
      <c r="C18" s="2">
        <v>159.74346902654864</v>
      </c>
      <c r="D18" s="2">
        <v>72.446017699115032</v>
      </c>
      <c r="E18" s="1">
        <v>53.28454433304826</v>
      </c>
      <c r="F18" s="1">
        <v>1353.4274260594257</v>
      </c>
      <c r="G18" s="1">
        <v>49.730067442114674</v>
      </c>
      <c r="H18" s="1">
        <v>1263.1437130297127</v>
      </c>
      <c r="I18" s="1">
        <v>17.887847761498669</v>
      </c>
      <c r="J18" s="1">
        <v>454.35133314206615</v>
      </c>
      <c r="K18" s="1">
        <v>34.625070741369555</v>
      </c>
      <c r="L18" s="1">
        <v>879.47679683078661</v>
      </c>
      <c r="M18" s="1">
        <v>38.617234853403922</v>
      </c>
      <c r="N18" s="1">
        <v>980.87776527645951</v>
      </c>
      <c r="O18" s="1">
        <v>60.35686059177948</v>
      </c>
      <c r="P18" s="1">
        <v>1533.0642590311986</v>
      </c>
      <c r="Q18" s="1">
        <v>39.444647011453121</v>
      </c>
      <c r="R18" s="1">
        <v>1001.8940340909091</v>
      </c>
      <c r="S18" s="1">
        <v>23.281803301359879</v>
      </c>
      <c r="T18" s="1">
        <v>591.35780385454086</v>
      </c>
      <c r="U18" s="1">
        <v>19.329653828041678</v>
      </c>
      <c r="V18" s="1">
        <v>490.97320723225857</v>
      </c>
      <c r="W18" s="1">
        <v>20.153120187253034</v>
      </c>
      <c r="X18" s="1">
        <v>511.88925275622705</v>
      </c>
      <c r="Y18" s="1">
        <v>24.415106077547062</v>
      </c>
      <c r="Z18" s="1">
        <v>620.14369436969537</v>
      </c>
      <c r="AA18" s="1">
        <v>44.847307503681606</v>
      </c>
      <c r="AB18" s="1">
        <v>1139.1216105935127</v>
      </c>
      <c r="AC18" s="1">
        <v>65.669716743966788</v>
      </c>
      <c r="AD18" s="1">
        <v>1668.0108052967564</v>
      </c>
      <c r="AE18" s="1">
        <v>15.931092642024247</v>
      </c>
      <c r="AF18" s="1">
        <v>404.64975310741585</v>
      </c>
      <c r="AG18" s="1">
        <v>49.653431488237644</v>
      </c>
      <c r="AH18" s="1">
        <v>1261.197159801236</v>
      </c>
      <c r="AI18" s="1">
        <v>22.451762061303896</v>
      </c>
      <c r="AJ18" s="1">
        <v>570.27475635711892</v>
      </c>
      <c r="AK18" s="1">
        <v>23.239163636107044</v>
      </c>
      <c r="AL18" s="1">
        <v>590.27475635711892</v>
      </c>
      <c r="AM18" s="1">
        <v>39.4</v>
      </c>
      <c r="AN18" s="1">
        <v>1000.7599999999999</v>
      </c>
      <c r="AO18" s="1">
        <v>13.200267107543359</v>
      </c>
      <c r="AP18" s="1">
        <v>335.28678453160131</v>
      </c>
      <c r="AQ18" s="1">
        <v>17.935107270410636</v>
      </c>
      <c r="AR18" s="1">
        <v>455.5517246684301</v>
      </c>
      <c r="AS18" s="1">
        <f t="shared" si="0"/>
        <v>28.553149606299215</v>
      </c>
      <c r="AT18" s="1">
        <v>725.25</v>
      </c>
      <c r="AU18" s="1">
        <v>13.102889533493295</v>
      </c>
      <c r="AV18" s="1">
        <v>332.81339415072966</v>
      </c>
      <c r="AW18" s="1">
        <v>3.3211110164445428</v>
      </c>
      <c r="AX18" s="1">
        <v>84.356219817691382</v>
      </c>
      <c r="AY18" s="1">
        <v>7.1939263366535711</v>
      </c>
      <c r="AZ18" s="1">
        <v>182.72572895100069</v>
      </c>
      <c r="BA18" s="1">
        <v>4.3613528844327885</v>
      </c>
      <c r="BB18" s="1">
        <v>110.77836326459283</v>
      </c>
      <c r="BC18" s="2"/>
      <c r="BE18" s="1"/>
      <c r="BF18" s="2"/>
      <c r="BG18" s="1"/>
    </row>
    <row r="19" spans="1:59" x14ac:dyDescent="0.25">
      <c r="A19">
        <v>65</v>
      </c>
      <c r="B19" s="2">
        <v>1651</v>
      </c>
      <c r="C19" s="2">
        <v>161.4272763157895</v>
      </c>
      <c r="D19" s="2">
        <v>73.209649122807022</v>
      </c>
      <c r="E19" s="1">
        <v>53.782121679333855</v>
      </c>
      <c r="F19" s="1">
        <v>1366.0658906550798</v>
      </c>
      <c r="G19" s="1">
        <v>50.09578524911575</v>
      </c>
      <c r="H19" s="1">
        <v>1272.43294532754</v>
      </c>
      <c r="I19" s="1">
        <v>18.088125572341514</v>
      </c>
      <c r="J19" s="1">
        <v>459.43838953747445</v>
      </c>
      <c r="K19" s="1">
        <v>34.84710990152513</v>
      </c>
      <c r="L19" s="1">
        <v>885.11659149873833</v>
      </c>
      <c r="M19" s="1">
        <v>38.961765098067055</v>
      </c>
      <c r="N19" s="1">
        <v>989.62883349090305</v>
      </c>
      <c r="O19" s="1">
        <v>60.601187813171094</v>
      </c>
      <c r="P19" s="1">
        <v>1539.2701704545457</v>
      </c>
      <c r="Q19" s="1">
        <v>40.181314284243882</v>
      </c>
      <c r="R19" s="1">
        <v>1020.6053828197946</v>
      </c>
      <c r="S19" s="1">
        <v>23.365022203978057</v>
      </c>
      <c r="T19" s="1">
        <v>593.47156398104266</v>
      </c>
      <c r="U19" s="1">
        <v>19.441949466321191</v>
      </c>
      <c r="V19" s="1">
        <v>493.82551644455822</v>
      </c>
      <c r="W19" s="1">
        <v>20.372282019798348</v>
      </c>
      <c r="X19" s="1">
        <v>517.45596330287799</v>
      </c>
      <c r="Y19" s="1">
        <v>24.703804063652932</v>
      </c>
      <c r="Z19" s="1">
        <v>627.47662321678445</v>
      </c>
      <c r="AA19" s="1">
        <v>46.002011365994761</v>
      </c>
      <c r="AB19" s="1">
        <v>1168.4510886962669</v>
      </c>
      <c r="AC19" s="1">
        <v>66.312619856225723</v>
      </c>
      <c r="AD19" s="1">
        <v>1684.3405443481333</v>
      </c>
      <c r="AE19" s="1">
        <v>16.033954107904183</v>
      </c>
      <c r="AF19" s="1">
        <v>407.26243434076622</v>
      </c>
      <c r="AG19" s="1">
        <v>50.399077121318363</v>
      </c>
      <c r="AH19" s="1">
        <v>1280.1365588814863</v>
      </c>
      <c r="AI19" s="1">
        <v>22.604549876554692</v>
      </c>
      <c r="AJ19" s="1">
        <v>574.15556686448917</v>
      </c>
      <c r="AK19" s="1">
        <v>23.391951451357844</v>
      </c>
      <c r="AL19" s="1">
        <v>594.15556686448917</v>
      </c>
      <c r="AM19" s="1">
        <v>40.1</v>
      </c>
      <c r="AN19" s="1">
        <v>1018.54</v>
      </c>
      <c r="AO19" s="1">
        <v>13.359645031524209</v>
      </c>
      <c r="AP19" s="1">
        <v>339.33498380071489</v>
      </c>
      <c r="AQ19" s="1">
        <v>18.180461662107959</v>
      </c>
      <c r="AR19" s="1">
        <v>461.78372621754215</v>
      </c>
      <c r="AS19" s="1">
        <f t="shared" si="0"/>
        <v>28.866141732283467</v>
      </c>
      <c r="AT19" s="1">
        <v>733.2</v>
      </c>
      <c r="AU19" s="1">
        <v>13.266247411192943</v>
      </c>
      <c r="AV19" s="1">
        <v>336.9626842443007</v>
      </c>
      <c r="AW19" s="1">
        <v>3.3597678532525332</v>
      </c>
      <c r="AX19" s="1">
        <v>85.338103472614335</v>
      </c>
      <c r="AY19" s="1">
        <v>7.2694100738634031</v>
      </c>
      <c r="AZ19" s="1">
        <v>184.64301587613042</v>
      </c>
      <c r="BA19" s="1">
        <v>4.3748281648401468</v>
      </c>
      <c r="BB19" s="1">
        <v>111.12063538693972</v>
      </c>
      <c r="BC19" s="2"/>
      <c r="BF19" s="2"/>
      <c r="BG19" s="1"/>
    </row>
    <row r="20" spans="1:59" x14ac:dyDescent="0.25">
      <c r="A20">
        <v>65.5</v>
      </c>
      <c r="B20" s="2">
        <v>1664</v>
      </c>
      <c r="C20" s="2">
        <v>165.9837263033175</v>
      </c>
      <c r="D20" s="2">
        <v>75.276066350710877</v>
      </c>
      <c r="E20" s="1">
        <v>54.313373196729408</v>
      </c>
      <c r="F20" s="1">
        <v>1379.5596791969269</v>
      </c>
      <c r="G20" s="1">
        <v>50.439080574742661</v>
      </c>
      <c r="H20" s="1">
        <v>1281.1526465984634</v>
      </c>
      <c r="I20" s="1">
        <v>18.30611991533463</v>
      </c>
      <c r="J20" s="1">
        <v>464.97544584949958</v>
      </c>
      <c r="K20" s="1">
        <v>35.098393520209235</v>
      </c>
      <c r="L20" s="1">
        <v>891.49919541331451</v>
      </c>
      <c r="M20" s="1">
        <v>39.671704559650628</v>
      </c>
      <c r="N20" s="1">
        <v>1007.6612958151259</v>
      </c>
      <c r="O20" s="1">
        <v>60.99651290282484</v>
      </c>
      <c r="P20" s="1">
        <v>1549.3114277317509</v>
      </c>
      <c r="Q20" s="1">
        <v>40.516813967718846</v>
      </c>
      <c r="R20" s="1">
        <v>1029.1270747800586</v>
      </c>
      <c r="S20" s="1">
        <v>23.571469724130218</v>
      </c>
      <c r="T20" s="1">
        <v>598.71533099290752</v>
      </c>
      <c r="U20" s="1">
        <v>19.645799454183408</v>
      </c>
      <c r="V20" s="1">
        <v>499.00330613625852</v>
      </c>
      <c r="W20" s="1">
        <v>20.500530724434551</v>
      </c>
      <c r="X20" s="1">
        <v>520.71348040063754</v>
      </c>
      <c r="Y20" s="1">
        <v>24.905072325465792</v>
      </c>
      <c r="Z20" s="1">
        <v>632.58883706683105</v>
      </c>
      <c r="AA20" s="1">
        <v>46.20143164705167</v>
      </c>
      <c r="AB20" s="1">
        <v>1173.5163638351123</v>
      </c>
      <c r="AC20" s="1">
        <v>66.807408736911668</v>
      </c>
      <c r="AD20" s="1">
        <v>1696.9081819175562</v>
      </c>
      <c r="AE20" s="1">
        <v>16.382538319049885</v>
      </c>
      <c r="AF20" s="1">
        <v>416.11647330386711</v>
      </c>
      <c r="AG20" s="1">
        <v>50.669909226071844</v>
      </c>
      <c r="AH20" s="1">
        <v>1287.0156943422248</v>
      </c>
      <c r="AI20" s="1">
        <v>22.675751120564907</v>
      </c>
      <c r="AJ20" s="1">
        <v>575.96407846234865</v>
      </c>
      <c r="AK20" s="1">
        <v>23.463152695368059</v>
      </c>
      <c r="AL20" s="1">
        <v>595.96407846234865</v>
      </c>
      <c r="AM20" s="1">
        <v>40.5</v>
      </c>
      <c r="AN20" s="1">
        <v>1028.7</v>
      </c>
      <c r="AO20" s="1">
        <v>13.545256887417791</v>
      </c>
      <c r="AP20" s="1">
        <v>344.04952494041186</v>
      </c>
      <c r="AQ20" s="1">
        <v>18.333289861248605</v>
      </c>
      <c r="AR20" s="1">
        <v>465.66556247571452</v>
      </c>
      <c r="AS20" s="1">
        <f t="shared" si="0"/>
        <v>29.094488188976381</v>
      </c>
      <c r="AT20" s="1">
        <v>739</v>
      </c>
      <c r="AU20" s="1">
        <v>13.366354999704951</v>
      </c>
      <c r="AV20" s="1">
        <v>339.50541699250573</v>
      </c>
      <c r="AW20" s="1">
        <v>3.3834932843496381</v>
      </c>
      <c r="AX20" s="1">
        <v>85.9407294224808</v>
      </c>
      <c r="AY20" s="1">
        <v>7.315155867187781</v>
      </c>
      <c r="AZ20" s="1">
        <v>185.80495902656963</v>
      </c>
      <c r="BA20" s="1">
        <v>4.3852222021759832</v>
      </c>
      <c r="BB20" s="1">
        <v>111.38464393526996</v>
      </c>
      <c r="BC20" s="2"/>
      <c r="BF20" s="2"/>
      <c r="BG20" s="1"/>
    </row>
    <row r="21" spans="1:59" x14ac:dyDescent="0.25">
      <c r="A21">
        <v>66</v>
      </c>
      <c r="B21" s="2">
        <v>1676</v>
      </c>
      <c r="C21" s="2">
        <v>178.80116727867144</v>
      </c>
      <c r="D21" s="2">
        <v>81.088964752231945</v>
      </c>
      <c r="E21" s="1">
        <v>54.886456203189063</v>
      </c>
      <c r="F21" s="1">
        <v>1394.1159875610022</v>
      </c>
      <c r="G21" s="1">
        <v>50.758188731515801</v>
      </c>
      <c r="H21" s="1">
        <v>1289.2579937805012</v>
      </c>
      <c r="I21" s="1">
        <v>18.565317397276257</v>
      </c>
      <c r="J21" s="1">
        <v>471.55906189081691</v>
      </c>
      <c r="K21" s="1">
        <v>35.349464492293919</v>
      </c>
      <c r="L21" s="1">
        <v>897.87639810426549</v>
      </c>
      <c r="M21" s="1">
        <v>39.863840369709088</v>
      </c>
      <c r="N21" s="1">
        <v>1012.5415453906107</v>
      </c>
      <c r="O21" s="1">
        <v>61.405915804642078</v>
      </c>
      <c r="P21" s="1">
        <v>1559.7102614379087</v>
      </c>
      <c r="Q21" s="1">
        <v>41.04627993986891</v>
      </c>
      <c r="R21" s="1">
        <v>1042.5755104726702</v>
      </c>
      <c r="S21" s="1">
        <v>23.680521705808395</v>
      </c>
      <c r="T21" s="1">
        <v>601.48525132753321</v>
      </c>
      <c r="U21" s="1">
        <v>19.763865956667082</v>
      </c>
      <c r="V21" s="1">
        <v>502.00219529934384</v>
      </c>
      <c r="W21" s="1">
        <v>20.705121552618166</v>
      </c>
      <c r="X21" s="1">
        <v>525.91008743650139</v>
      </c>
      <c r="Y21" s="1">
        <v>25.228317752197356</v>
      </c>
      <c r="Z21" s="1">
        <v>640.79927090581282</v>
      </c>
      <c r="AA21" s="1">
        <v>46.690538751601331</v>
      </c>
      <c r="AB21" s="1">
        <v>1185.9396842906738</v>
      </c>
      <c r="AC21" s="1">
        <v>67.364954415170743</v>
      </c>
      <c r="AD21" s="1">
        <v>1711.0698421453369</v>
      </c>
      <c r="AE21" s="1">
        <v>16.575714353092849</v>
      </c>
      <c r="AF21" s="1">
        <v>421.02314456855834</v>
      </c>
      <c r="AG21" s="1">
        <v>51.285763838422298</v>
      </c>
      <c r="AH21" s="1">
        <v>1302.6584014959262</v>
      </c>
      <c r="AI21" s="1">
        <v>22.994039078575998</v>
      </c>
      <c r="AJ21" s="1">
        <v>584.04859259583031</v>
      </c>
      <c r="AK21" s="1">
        <v>23.781440653379146</v>
      </c>
      <c r="AL21" s="1">
        <v>604.04859259583031</v>
      </c>
      <c r="AM21" s="1">
        <v>40.9</v>
      </c>
      <c r="AN21" s="1">
        <v>1038.8599999999999</v>
      </c>
      <c r="AO21" s="1">
        <v>13.590343298113552</v>
      </c>
      <c r="AP21" s="1">
        <v>345.19471977208423</v>
      </c>
      <c r="AQ21" s="1">
        <v>18.405509715410798</v>
      </c>
      <c r="AR21" s="1">
        <v>467.49994677143422</v>
      </c>
      <c r="AS21" s="1">
        <f t="shared" si="0"/>
        <v>29.322834645669293</v>
      </c>
      <c r="AT21" s="1">
        <v>744.8</v>
      </c>
      <c r="AU21" s="1">
        <v>13.407879994047089</v>
      </c>
      <c r="AV21" s="1">
        <v>340.56015184879607</v>
      </c>
      <c r="AW21" s="1">
        <v>3.3931637123428247</v>
      </c>
      <c r="AX21" s="1">
        <v>86.186358293507737</v>
      </c>
      <c r="AY21" s="1">
        <v>7.3458779710200783</v>
      </c>
      <c r="AZ21" s="1">
        <v>186.58530046390999</v>
      </c>
      <c r="BA21" s="1">
        <v>4.433128502518267</v>
      </c>
      <c r="BB21" s="1">
        <v>112.60146396396397</v>
      </c>
      <c r="BC21" s="2"/>
      <c r="BE21" s="1"/>
      <c r="BF21" s="2"/>
      <c r="BG21" s="1"/>
    </row>
    <row r="22" spans="1:59" x14ac:dyDescent="0.25">
      <c r="A22">
        <v>66.5</v>
      </c>
      <c r="B22" s="2">
        <v>1689</v>
      </c>
      <c r="C22" s="2">
        <v>167.1667636861313</v>
      </c>
      <c r="D22" s="2">
        <v>75.812591240875875</v>
      </c>
      <c r="E22" s="1">
        <v>55.146552507054245</v>
      </c>
      <c r="F22" s="1">
        <v>1400.7224336791778</v>
      </c>
      <c r="G22" s="1">
        <v>51.384299875574371</v>
      </c>
      <c r="H22" s="1">
        <v>1305.1612168395889</v>
      </c>
      <c r="I22" s="1">
        <v>18.725664858981443</v>
      </c>
      <c r="J22" s="1">
        <v>475.6318874181286</v>
      </c>
      <c r="K22" s="1">
        <v>35.921469232384815</v>
      </c>
      <c r="L22" s="1">
        <v>912.40531850257435</v>
      </c>
      <c r="M22" s="1">
        <v>40.337406962848618</v>
      </c>
      <c r="N22" s="1">
        <v>1024.5701368563548</v>
      </c>
      <c r="O22" s="1">
        <v>62.190217709223298</v>
      </c>
      <c r="P22" s="1">
        <v>1579.6315298142717</v>
      </c>
      <c r="Q22" s="1">
        <v>41.499389735000236</v>
      </c>
      <c r="R22" s="1">
        <v>1054.0844992690058</v>
      </c>
      <c r="S22" s="1">
        <v>23.864312835267121</v>
      </c>
      <c r="T22" s="1">
        <v>606.15354601578485</v>
      </c>
      <c r="U22" s="1">
        <v>19.831539909083716</v>
      </c>
      <c r="V22" s="1">
        <v>503.72111369072633</v>
      </c>
      <c r="W22" s="1">
        <v>20.997981961386728</v>
      </c>
      <c r="X22" s="1">
        <v>533.34874181922282</v>
      </c>
      <c r="Y22" s="1">
        <v>25.402385047618111</v>
      </c>
      <c r="Z22" s="1">
        <v>645.22058020949999</v>
      </c>
      <c r="AA22" s="1">
        <v>46.892440717348983</v>
      </c>
      <c r="AB22" s="1">
        <v>1191.0679942206641</v>
      </c>
      <c r="AC22" s="1">
        <v>67.709999886233547</v>
      </c>
      <c r="AD22" s="1">
        <v>1719.8339971103321</v>
      </c>
      <c r="AE22" s="1">
        <v>16.754510547237192</v>
      </c>
      <c r="AF22" s="1">
        <v>425.56456789982462</v>
      </c>
      <c r="AG22" s="1">
        <v>51.504063485637808</v>
      </c>
      <c r="AH22" s="1">
        <v>1308.2032125352002</v>
      </c>
      <c r="AI22" s="1">
        <v>23.138860607799209</v>
      </c>
      <c r="AJ22" s="1">
        <v>587.7270594380999</v>
      </c>
      <c r="AK22" s="1">
        <v>23.926262182602361</v>
      </c>
      <c r="AL22" s="1">
        <v>607.7270594380999</v>
      </c>
      <c r="AM22" s="1">
        <v>41.1</v>
      </c>
      <c r="AN22" s="1">
        <v>1043.94</v>
      </c>
      <c r="AO22" s="1">
        <v>13.736753215230774</v>
      </c>
      <c r="AP22" s="1">
        <v>348.91353166686162</v>
      </c>
      <c r="AQ22" s="1">
        <v>18.524393915233457</v>
      </c>
      <c r="AR22" s="1">
        <v>470.5196054469298</v>
      </c>
      <c r="AS22" s="1">
        <f t="shared" si="0"/>
        <v>29.578740157480315</v>
      </c>
      <c r="AT22" s="1">
        <v>751.3</v>
      </c>
      <c r="AU22" s="1">
        <v>13.528135643857329</v>
      </c>
      <c r="AV22" s="1">
        <v>343.61464535397613</v>
      </c>
      <c r="AW22" s="1">
        <v>3.4003169116564589</v>
      </c>
      <c r="AX22" s="1">
        <v>86.368049556074055</v>
      </c>
      <c r="AY22" s="1">
        <v>7.4028478001268807</v>
      </c>
      <c r="AZ22" s="1">
        <v>188.03233412322277</v>
      </c>
      <c r="BA22" s="1">
        <v>4.4589222073697785</v>
      </c>
      <c r="BB22" s="1">
        <v>113.25662406719236</v>
      </c>
      <c r="BC22" s="2"/>
      <c r="BF22" s="2"/>
      <c r="BG22" s="1"/>
    </row>
    <row r="23" spans="1:59" x14ac:dyDescent="0.25">
      <c r="A23">
        <v>67</v>
      </c>
      <c r="B23" s="2">
        <v>1702</v>
      </c>
      <c r="C23" s="2">
        <v>171.38981550802137</v>
      </c>
      <c r="D23" s="2">
        <v>77.727807486631008</v>
      </c>
      <c r="E23" s="1">
        <v>55.671980618133134</v>
      </c>
      <c r="F23" s="1">
        <v>1414.0683077005815</v>
      </c>
      <c r="G23" s="1">
        <v>51.719848576783107</v>
      </c>
      <c r="H23" s="1">
        <v>1313.6841538502908</v>
      </c>
      <c r="I23" s="1">
        <v>18.811737834151142</v>
      </c>
      <c r="J23" s="1">
        <v>477.81814098743899</v>
      </c>
      <c r="K23" s="1">
        <v>36.156433036903898</v>
      </c>
      <c r="L23" s="1">
        <v>918.373399137359</v>
      </c>
      <c r="M23" s="1">
        <v>40.506279567270781</v>
      </c>
      <c r="N23" s="1">
        <v>1028.8595010086779</v>
      </c>
      <c r="O23" s="1">
        <v>62.364353299713542</v>
      </c>
      <c r="P23" s="1">
        <v>1584.0545738127239</v>
      </c>
      <c r="Q23" s="1">
        <v>41.70789008854954</v>
      </c>
      <c r="R23" s="1">
        <v>1059.3804082491583</v>
      </c>
      <c r="S23" s="1">
        <v>23.975817472619493</v>
      </c>
      <c r="T23" s="1">
        <v>608.98576380453505</v>
      </c>
      <c r="U23" s="1">
        <v>19.921361155408977</v>
      </c>
      <c r="V23" s="1">
        <v>506.00257334738797</v>
      </c>
      <c r="W23" s="1">
        <v>21.156825868077966</v>
      </c>
      <c r="X23" s="1">
        <v>537.38337704918035</v>
      </c>
      <c r="Y23" s="1">
        <v>25.852408229051711</v>
      </c>
      <c r="Z23" s="1">
        <v>656.65116901791339</v>
      </c>
      <c r="AA23" s="1">
        <v>47.505672207640714</v>
      </c>
      <c r="AB23" s="1">
        <v>1206.6440740740741</v>
      </c>
      <c r="AC23" s="1">
        <v>68.14909594634004</v>
      </c>
      <c r="AD23" s="1">
        <v>1730.987037037037</v>
      </c>
      <c r="AE23" s="1">
        <v>16.901629944779884</v>
      </c>
      <c r="AF23" s="1">
        <v>429.30140059740904</v>
      </c>
      <c r="AG23" s="1">
        <v>52.066347564123824</v>
      </c>
      <c r="AH23" s="1">
        <v>1322.4852281287451</v>
      </c>
      <c r="AI23" s="1">
        <v>23.376113212566288</v>
      </c>
      <c r="AJ23" s="1">
        <v>593.75327559918367</v>
      </c>
      <c r="AK23" s="1">
        <v>24.163514787369436</v>
      </c>
      <c r="AL23" s="1">
        <v>613.75327559918367</v>
      </c>
      <c r="AM23" s="1">
        <v>41.5</v>
      </c>
      <c r="AN23" s="1">
        <v>1054.0999999999999</v>
      </c>
      <c r="AO23" s="1">
        <v>13.886115565489698</v>
      </c>
      <c r="AP23" s="1">
        <v>352.70733536343829</v>
      </c>
      <c r="AQ23" s="1">
        <v>18.677084412397456</v>
      </c>
      <c r="AR23" s="1">
        <v>474.39794407489535</v>
      </c>
      <c r="AS23" s="1">
        <f t="shared" si="0"/>
        <v>29.834645669291337</v>
      </c>
      <c r="AT23" s="1">
        <v>757.8</v>
      </c>
      <c r="AU23" s="1">
        <v>13.672847421987273</v>
      </c>
      <c r="AV23" s="1">
        <v>347.29032451847672</v>
      </c>
      <c r="AW23" s="1">
        <v>3.4227082846195489</v>
      </c>
      <c r="AX23" s="1">
        <v>86.93679042933654</v>
      </c>
      <c r="AY23" s="1">
        <v>7.4977504225924614</v>
      </c>
      <c r="AZ23" s="1">
        <v>190.44286073384851</v>
      </c>
      <c r="BA23" s="1">
        <v>4.4768051472578358</v>
      </c>
      <c r="BB23" s="1">
        <v>113.71085074034903</v>
      </c>
      <c r="BC23" s="2"/>
      <c r="BE23" s="1"/>
      <c r="BF23" s="2"/>
      <c r="BG23" s="1"/>
    </row>
    <row r="24" spans="1:59" x14ac:dyDescent="0.25">
      <c r="A24">
        <v>67.5</v>
      </c>
      <c r="B24" s="2">
        <v>1715</v>
      </c>
      <c r="C24" s="2">
        <v>176.36667584745763</v>
      </c>
      <c r="D24" s="2">
        <v>79.984887005649711</v>
      </c>
      <c r="E24" s="1">
        <v>56.105571072003528</v>
      </c>
      <c r="F24" s="1">
        <v>1425.0815052288895</v>
      </c>
      <c r="G24" s="1">
        <v>52.009478449387593</v>
      </c>
      <c r="H24" s="1">
        <v>1321.0407526144447</v>
      </c>
      <c r="I24" s="1">
        <v>19.062734392693663</v>
      </c>
      <c r="J24" s="1">
        <v>484.19345357441898</v>
      </c>
      <c r="K24" s="1">
        <v>36.349592234040493</v>
      </c>
      <c r="L24" s="1">
        <v>923.27964274462852</v>
      </c>
      <c r="M24" s="1">
        <v>41.283165562368012</v>
      </c>
      <c r="N24" s="1">
        <v>1048.5924052841474</v>
      </c>
      <c r="O24" s="1">
        <v>62.841598855447351</v>
      </c>
      <c r="P24" s="1">
        <v>1596.1766109283626</v>
      </c>
      <c r="Q24" s="1">
        <v>41.916237743009397</v>
      </c>
      <c r="R24" s="1">
        <v>1064.6724386724386</v>
      </c>
      <c r="S24" s="1">
        <v>24.173897054197834</v>
      </c>
      <c r="T24" s="1">
        <v>614.01698517662498</v>
      </c>
      <c r="U24" s="1">
        <v>19.947584285114832</v>
      </c>
      <c r="V24" s="1">
        <v>506.66864084191673</v>
      </c>
      <c r="W24" s="1">
        <v>21.371629099828965</v>
      </c>
      <c r="X24" s="1">
        <v>542.83937913565569</v>
      </c>
      <c r="Y24" s="1">
        <v>25.931255553995189</v>
      </c>
      <c r="Z24" s="1">
        <v>658.6538910714778</v>
      </c>
      <c r="AA24" s="1">
        <v>47.797101025956565</v>
      </c>
      <c r="AB24" s="1">
        <v>1214.0463660592966</v>
      </c>
      <c r="AC24" s="1">
        <v>68.579652875183001</v>
      </c>
      <c r="AD24" s="1">
        <v>1741.9231830296483</v>
      </c>
      <c r="AE24" s="1">
        <v>17.148062849902384</v>
      </c>
      <c r="AF24" s="1">
        <v>435.5607963875205</v>
      </c>
      <c r="AG24" s="1">
        <v>52.235564276354125</v>
      </c>
      <c r="AH24" s="1">
        <v>1326.7833326193947</v>
      </c>
      <c r="AI24" s="1">
        <v>23.550721842669748</v>
      </c>
      <c r="AJ24" s="1">
        <v>598.18833480381159</v>
      </c>
      <c r="AK24" s="1">
        <v>24.3381234174729</v>
      </c>
      <c r="AL24" s="1">
        <v>618.18833480381159</v>
      </c>
      <c r="AM24" s="1">
        <v>42</v>
      </c>
      <c r="AN24" s="1">
        <v>1066.8</v>
      </c>
      <c r="AO24" s="1">
        <v>14.002001405601629</v>
      </c>
      <c r="AP24" s="1">
        <v>355.65083570228137</v>
      </c>
      <c r="AQ24" s="1">
        <v>18.86385238975036</v>
      </c>
      <c r="AR24" s="1">
        <v>479.14185069965913</v>
      </c>
      <c r="AS24" s="1">
        <f t="shared" si="0"/>
        <v>30.104330708661418</v>
      </c>
      <c r="AT24" s="1">
        <v>764.65</v>
      </c>
      <c r="AU24" s="1">
        <v>13.76562250015205</v>
      </c>
      <c r="AV24" s="1">
        <v>349.64681150386207</v>
      </c>
      <c r="AW24" s="1">
        <v>3.4501186514935744</v>
      </c>
      <c r="AX24" s="1">
        <v>87.633013747936786</v>
      </c>
      <c r="AY24" s="1">
        <v>7.5274065724497765</v>
      </c>
      <c r="AZ24" s="1">
        <v>191.1961269402243</v>
      </c>
      <c r="BA24" s="1">
        <v>4.5103979161276424</v>
      </c>
      <c r="BB24" s="1">
        <v>114.56410706964212</v>
      </c>
      <c r="BC24" s="2"/>
      <c r="BE24" s="1"/>
      <c r="BF24" s="2"/>
      <c r="BG24" s="1"/>
    </row>
    <row r="25" spans="1:59" x14ac:dyDescent="0.25">
      <c r="A25">
        <v>68</v>
      </c>
      <c r="B25" s="2">
        <v>1727</v>
      </c>
      <c r="C25" s="2">
        <v>180.58805840259049</v>
      </c>
      <c r="D25" s="2">
        <v>81.899346214326755</v>
      </c>
      <c r="E25" s="1">
        <v>56.53197864749577</v>
      </c>
      <c r="F25" s="1">
        <v>1435.9122576463924</v>
      </c>
      <c r="G25" s="1">
        <v>52.817040662330562</v>
      </c>
      <c r="H25" s="1">
        <v>1341.5528328231962</v>
      </c>
      <c r="I25" s="1">
        <v>19.267388596935362</v>
      </c>
      <c r="J25" s="1">
        <v>489.39167036215815</v>
      </c>
      <c r="K25" s="1">
        <v>36.824446360647975</v>
      </c>
      <c r="L25" s="1">
        <v>935.34093756045854</v>
      </c>
      <c r="M25" s="1">
        <v>41.742051410044269</v>
      </c>
      <c r="N25" s="1">
        <v>1060.2481058151243</v>
      </c>
      <c r="O25" s="1">
        <v>63.403151926084995</v>
      </c>
      <c r="P25" s="1">
        <v>1610.4400589225588</v>
      </c>
      <c r="Q25" s="1">
        <v>42.416364360704918</v>
      </c>
      <c r="R25" s="1">
        <v>1077.3756547619048</v>
      </c>
      <c r="S25" s="1">
        <v>24.333483944480648</v>
      </c>
      <c r="T25" s="1">
        <v>618.07049218980842</v>
      </c>
      <c r="U25" s="1">
        <v>20.140091214670125</v>
      </c>
      <c r="V25" s="1">
        <v>511.55831685262115</v>
      </c>
      <c r="W25" s="1">
        <v>21.51578351960972</v>
      </c>
      <c r="X25" s="1">
        <v>546.50090139808685</v>
      </c>
      <c r="Y25" s="1">
        <v>26.091136439792056</v>
      </c>
      <c r="Z25" s="1">
        <v>662.71486557071819</v>
      </c>
      <c r="AA25" s="1">
        <v>47.843276624433628</v>
      </c>
      <c r="AB25" s="1">
        <v>1215.2192262606141</v>
      </c>
      <c r="AC25" s="1">
        <v>68.870457209854607</v>
      </c>
      <c r="AD25" s="1">
        <v>1749.3096131303071</v>
      </c>
      <c r="AE25" s="1">
        <v>17.253516834104438</v>
      </c>
      <c r="AF25" s="1">
        <v>438.23932758625267</v>
      </c>
      <c r="AG25" s="1">
        <v>52.498586338232442</v>
      </c>
      <c r="AH25" s="1">
        <v>1333.4640929911041</v>
      </c>
      <c r="AI25" s="1">
        <v>23.826841489603158</v>
      </c>
      <c r="AJ25" s="1">
        <v>605.20177383592022</v>
      </c>
      <c r="AK25" s="1">
        <v>24.61424306440631</v>
      </c>
      <c r="AL25" s="1">
        <v>625.20177383592022</v>
      </c>
      <c r="AM25" s="1">
        <v>42.499999999999993</v>
      </c>
      <c r="AN25" s="1">
        <v>1079.4999999999998</v>
      </c>
      <c r="AO25" s="1">
        <v>14.072897526718963</v>
      </c>
      <c r="AP25" s="1">
        <v>357.45159717866164</v>
      </c>
      <c r="AQ25" s="1">
        <v>18.915434478714332</v>
      </c>
      <c r="AR25" s="1">
        <v>480.45203575934397</v>
      </c>
      <c r="AS25" s="1">
        <f t="shared" si="0"/>
        <v>30.374015748031496</v>
      </c>
      <c r="AT25" s="1">
        <v>771.5</v>
      </c>
      <c r="AU25" s="1">
        <v>13.81200199313326</v>
      </c>
      <c r="AV25" s="1">
        <v>350.82485062558476</v>
      </c>
      <c r="AW25" s="1">
        <v>3.4666984223897153</v>
      </c>
      <c r="AX25" s="1">
        <v>88.05413992869876</v>
      </c>
      <c r="AY25" s="1">
        <v>7.5673023000895263</v>
      </c>
      <c r="AZ25" s="1">
        <v>192.20947842227395</v>
      </c>
      <c r="BA25" s="1">
        <v>4.5587528913350059</v>
      </c>
      <c r="BB25" s="1">
        <v>115.79232343990915</v>
      </c>
      <c r="BC25" s="2"/>
      <c r="BF25" s="2"/>
      <c r="BG25" s="1"/>
    </row>
    <row r="26" spans="1:59" x14ac:dyDescent="0.25">
      <c r="A26">
        <v>68.5</v>
      </c>
      <c r="B26" s="2">
        <v>1740</v>
      </c>
      <c r="C26" s="2">
        <v>181.68903305193399</v>
      </c>
      <c r="D26" s="2">
        <v>82.39865444532154</v>
      </c>
      <c r="E26" s="1">
        <v>56.939612264796551</v>
      </c>
      <c r="F26" s="1">
        <v>1446.2661515258324</v>
      </c>
      <c r="G26" s="1">
        <v>53.362204026099064</v>
      </c>
      <c r="H26" s="1">
        <v>1355.3999822629162</v>
      </c>
      <c r="I26" s="1">
        <v>19.454764605189027</v>
      </c>
      <c r="J26" s="1">
        <v>494.15102097180124</v>
      </c>
      <c r="K26" s="1">
        <v>37.129660882258797</v>
      </c>
      <c r="L26" s="1">
        <v>943.09338640937335</v>
      </c>
      <c r="M26" s="1">
        <v>42.186021666623063</v>
      </c>
      <c r="N26" s="1">
        <v>1071.5249503322257</v>
      </c>
      <c r="O26" s="1">
        <v>63.951708096147065</v>
      </c>
      <c r="P26" s="1">
        <v>1624.3733856421354</v>
      </c>
      <c r="Q26" s="1">
        <v>42.642559097726419</v>
      </c>
      <c r="R26" s="1">
        <v>1083.121001082251</v>
      </c>
      <c r="S26" s="1">
        <v>24.563034416313364</v>
      </c>
      <c r="T26" s="1">
        <v>623.90107417435945</v>
      </c>
      <c r="U26" s="1">
        <v>20.20565983193702</v>
      </c>
      <c r="V26" s="1">
        <v>513.22375973120029</v>
      </c>
      <c r="W26" s="1">
        <v>21.733317267676643</v>
      </c>
      <c r="X26" s="1">
        <v>552.02625859898671</v>
      </c>
      <c r="Y26" s="1">
        <v>26.412939554165341</v>
      </c>
      <c r="Z26" s="1">
        <v>670.88866467579965</v>
      </c>
      <c r="AA26" s="1">
        <v>48.304366190199609</v>
      </c>
      <c r="AB26" s="1">
        <v>1226.93090123107</v>
      </c>
      <c r="AC26" s="1">
        <v>69.30507023420742</v>
      </c>
      <c r="AD26" s="1">
        <v>1760.3487839488685</v>
      </c>
      <c r="AE26" s="1">
        <v>17.379128987638207</v>
      </c>
      <c r="AF26" s="1">
        <v>441.42987628601043</v>
      </c>
      <c r="AG26" s="1">
        <v>52.807837968943815</v>
      </c>
      <c r="AH26" s="1">
        <v>1341.3190844111728</v>
      </c>
      <c r="AI26" s="1">
        <v>23.909023704207257</v>
      </c>
      <c r="AJ26" s="1">
        <v>607.28920208686429</v>
      </c>
      <c r="AK26" s="1">
        <v>24.696425279010406</v>
      </c>
      <c r="AL26" s="1">
        <v>627.28920208686429</v>
      </c>
      <c r="AM26" s="1">
        <v>42.65</v>
      </c>
      <c r="AN26" s="1">
        <v>1083.31</v>
      </c>
      <c r="AO26" s="1">
        <v>14.229939453959709</v>
      </c>
      <c r="AP26" s="1">
        <v>361.44046213057658</v>
      </c>
      <c r="AQ26" s="1">
        <v>19.141757713107214</v>
      </c>
      <c r="AR26" s="1">
        <v>486.20064591292322</v>
      </c>
      <c r="AS26" s="1">
        <f t="shared" si="0"/>
        <v>30.614173228346459</v>
      </c>
      <c r="AT26" s="1">
        <v>777.6</v>
      </c>
      <c r="AU26" s="1">
        <v>13.984951009076555</v>
      </c>
      <c r="AV26" s="1">
        <v>355.2177556305445</v>
      </c>
      <c r="AW26" s="1">
        <v>3.4936532587331164</v>
      </c>
      <c r="AX26" s="1">
        <v>88.738792771821153</v>
      </c>
      <c r="AY26" s="1">
        <v>7.5984670179362341</v>
      </c>
      <c r="AZ26" s="1">
        <v>193.00106225558034</v>
      </c>
      <c r="BA26" s="1">
        <v>4.5828667579181346</v>
      </c>
      <c r="BB26" s="1">
        <v>116.40481565112061</v>
      </c>
      <c r="BC26" s="2"/>
      <c r="BF26" s="2"/>
      <c r="BG26" s="1"/>
    </row>
    <row r="27" spans="1:59" x14ac:dyDescent="0.25">
      <c r="A27">
        <v>69</v>
      </c>
      <c r="B27" s="2">
        <v>1753</v>
      </c>
      <c r="C27" s="2">
        <v>180.14913000157506</v>
      </c>
      <c r="D27" s="2">
        <v>81.700285715000021</v>
      </c>
      <c r="E27" s="1">
        <v>57.33215229817948</v>
      </c>
      <c r="F27" s="1">
        <v>1456.2366683737587</v>
      </c>
      <c r="G27" s="1">
        <v>53.736942290822022</v>
      </c>
      <c r="H27" s="1">
        <v>1364.9183341868793</v>
      </c>
      <c r="I27" s="1">
        <v>19.615200848183107</v>
      </c>
      <c r="J27" s="1">
        <v>498.22610154385086</v>
      </c>
      <c r="K27" s="1">
        <v>37.627926152548262</v>
      </c>
      <c r="L27" s="1">
        <v>955.74932427472572</v>
      </c>
      <c r="M27" s="1">
        <v>42.475624605468624</v>
      </c>
      <c r="N27" s="1">
        <v>1078.880864978903</v>
      </c>
      <c r="O27" s="1">
        <v>64.379035646112413</v>
      </c>
      <c r="P27" s="1">
        <v>1635.2275054112554</v>
      </c>
      <c r="Q27" s="1">
        <v>43.060824054601873</v>
      </c>
      <c r="R27" s="1">
        <v>1093.7449309868875</v>
      </c>
      <c r="S27" s="1">
        <v>24.762760827762555</v>
      </c>
      <c r="T27" s="1">
        <v>628.97412502516886</v>
      </c>
      <c r="U27" s="1">
        <v>20.340075464207217</v>
      </c>
      <c r="V27" s="1">
        <v>516.6379167908633</v>
      </c>
      <c r="W27" s="1">
        <v>21.935919378459843</v>
      </c>
      <c r="X27" s="1">
        <v>557.17235221288001</v>
      </c>
      <c r="Y27" s="1">
        <v>26.667041077000679</v>
      </c>
      <c r="Z27" s="1">
        <v>677.34284335581719</v>
      </c>
      <c r="AA27" s="1">
        <v>48.33094866453969</v>
      </c>
      <c r="AB27" s="1">
        <v>1227.6060960793081</v>
      </c>
      <c r="AC27" s="1">
        <v>69.621182993687171</v>
      </c>
      <c r="AD27" s="1">
        <v>1768.378048039654</v>
      </c>
      <c r="AE27" s="1">
        <v>17.513105722300843</v>
      </c>
      <c r="AF27" s="1">
        <v>444.83288534644134</v>
      </c>
      <c r="AG27" s="1">
        <v>52.98922375557094</v>
      </c>
      <c r="AH27" s="1">
        <v>1345.9262833915018</v>
      </c>
      <c r="AI27" s="1">
        <v>24.098823991993463</v>
      </c>
      <c r="AJ27" s="1">
        <v>612.11012939663397</v>
      </c>
      <c r="AK27" s="1">
        <v>24.886225566796615</v>
      </c>
      <c r="AL27" s="1">
        <v>632.11012939663397</v>
      </c>
      <c r="AM27" s="1">
        <v>42.800000000000004</v>
      </c>
      <c r="AN27" s="1">
        <v>1087.1200000000001</v>
      </c>
      <c r="AO27" s="1">
        <v>14.3704988511615</v>
      </c>
      <c r="AP27" s="1">
        <v>365.01067081950208</v>
      </c>
      <c r="AQ27" s="1">
        <v>19.194662585909878</v>
      </c>
      <c r="AR27" s="1">
        <v>487.54442968211089</v>
      </c>
      <c r="AS27" s="1">
        <f t="shared" si="0"/>
        <v>30.854330708661422</v>
      </c>
      <c r="AT27" s="1">
        <v>783.7</v>
      </c>
      <c r="AU27" s="1">
        <v>14.086300868092506</v>
      </c>
      <c r="AV27" s="1">
        <v>357.79204204954965</v>
      </c>
      <c r="AW27" s="1">
        <v>3.5024836317626442</v>
      </c>
      <c r="AX27" s="1">
        <v>88.96308424677116</v>
      </c>
      <c r="AY27" s="1">
        <v>7.6832559006721635</v>
      </c>
      <c r="AZ27" s="1">
        <v>195.15469987707294</v>
      </c>
      <c r="BA27" s="1">
        <v>4.5985498340384199</v>
      </c>
      <c r="BB27" s="1">
        <v>116.80316578457587</v>
      </c>
      <c r="BC27" s="2"/>
      <c r="BE27" s="1"/>
      <c r="BF27" s="2"/>
      <c r="BG27" s="1"/>
    </row>
    <row r="28" spans="1:59" x14ac:dyDescent="0.25">
      <c r="A28">
        <v>69.5</v>
      </c>
      <c r="B28" s="2">
        <v>1765</v>
      </c>
      <c r="C28" s="2">
        <v>184.08429827586204</v>
      </c>
      <c r="D28" s="2">
        <v>83.484942528735615</v>
      </c>
      <c r="E28" s="1">
        <v>57.725201551653022</v>
      </c>
      <c r="F28" s="1">
        <v>1466.2201194119866</v>
      </c>
      <c r="G28" s="1">
        <v>54.104726760078478</v>
      </c>
      <c r="H28" s="1">
        <v>1374.2600597059932</v>
      </c>
      <c r="I28" s="1">
        <v>19.815992265034062</v>
      </c>
      <c r="J28" s="1">
        <v>503.32620353186513</v>
      </c>
      <c r="K28" s="1">
        <v>37.97557682772787</v>
      </c>
      <c r="L28" s="1">
        <v>964.57965142428782</v>
      </c>
      <c r="M28" s="1">
        <v>42.919717954840785</v>
      </c>
      <c r="N28" s="1">
        <v>1090.1608360529558</v>
      </c>
      <c r="O28" s="1">
        <v>64.823652299144428</v>
      </c>
      <c r="P28" s="1">
        <v>1646.5207683982685</v>
      </c>
      <c r="Q28" s="1">
        <v>43.263237649026244</v>
      </c>
      <c r="R28" s="1">
        <v>1098.8862362852665</v>
      </c>
      <c r="S28" s="1">
        <v>24.911049495281393</v>
      </c>
      <c r="T28" s="5">
        <v>632.74065718014731</v>
      </c>
      <c r="U28" s="1">
        <v>20.350042504211906</v>
      </c>
      <c r="V28" s="1">
        <v>516.89107960698243</v>
      </c>
      <c r="W28" s="1">
        <v>22.110106455970172</v>
      </c>
      <c r="X28" s="1">
        <v>561.59670398164235</v>
      </c>
      <c r="Y28" s="1">
        <v>26.796777604073146</v>
      </c>
      <c r="Z28" s="1">
        <v>680.63815114345789</v>
      </c>
      <c r="AA28" s="1">
        <v>48.501623013861135</v>
      </c>
      <c r="AB28" s="1">
        <v>1231.9412245520728</v>
      </c>
      <c r="AC28" s="1">
        <v>69.961441428190412</v>
      </c>
      <c r="AD28" s="1">
        <v>1777.0206122760364</v>
      </c>
      <c r="AE28" s="1">
        <v>17.743384343078564</v>
      </c>
      <c r="AF28" s="1">
        <v>450.68196231419552</v>
      </c>
      <c r="AG28" s="1">
        <v>53.450374997903332</v>
      </c>
      <c r="AH28" s="1">
        <v>1357.6395249467446</v>
      </c>
      <c r="AI28" s="1">
        <v>24.304854358183675</v>
      </c>
      <c r="AJ28" s="1">
        <v>617.34330069786529</v>
      </c>
      <c r="AK28" s="1">
        <v>25.092255932986824</v>
      </c>
      <c r="AL28" s="1">
        <v>637.34330069786529</v>
      </c>
      <c r="AM28" s="1">
        <v>43.3</v>
      </c>
      <c r="AN28" s="1">
        <v>1099.82</v>
      </c>
      <c r="AO28" s="1">
        <v>14.426912495577401</v>
      </c>
      <c r="AP28" s="1">
        <v>366.44357738766598</v>
      </c>
      <c r="AQ28" s="1">
        <v>19.380430136953986</v>
      </c>
      <c r="AR28" s="1">
        <v>492.26292547863125</v>
      </c>
      <c r="AS28" s="1">
        <f t="shared" si="0"/>
        <v>31.0984251968504</v>
      </c>
      <c r="AT28" s="1">
        <v>789.90000000000009</v>
      </c>
      <c r="AU28" s="1">
        <v>14.167230797510564</v>
      </c>
      <c r="AV28" s="1">
        <v>359.84766225676833</v>
      </c>
      <c r="AW28" s="1">
        <v>3.516102187556347</v>
      </c>
      <c r="AX28" s="1">
        <v>89.308995563931205</v>
      </c>
      <c r="AY28" s="1">
        <v>7.7146678847462171</v>
      </c>
      <c r="AZ28" s="1">
        <v>195.9525642725539</v>
      </c>
      <c r="BA28" s="1">
        <v>4.6282890911918129</v>
      </c>
      <c r="BB28" s="1">
        <v>117.55854291627205</v>
      </c>
      <c r="BC28" s="2"/>
      <c r="BE28" s="1"/>
      <c r="BF28" s="2"/>
      <c r="BG28" s="1"/>
    </row>
    <row r="29" spans="1:59" x14ac:dyDescent="0.25">
      <c r="A29">
        <v>70</v>
      </c>
      <c r="B29" s="2">
        <v>1778</v>
      </c>
      <c r="C29" s="2">
        <v>187.05541810344823</v>
      </c>
      <c r="D29" s="2">
        <v>84.832389162561554</v>
      </c>
      <c r="E29" s="1">
        <v>57.869962718654655</v>
      </c>
      <c r="F29" s="1">
        <v>1469.8970530538281</v>
      </c>
      <c r="G29" s="1">
        <v>54.452697894760405</v>
      </c>
      <c r="H29" s="1">
        <v>1383.0985265269142</v>
      </c>
      <c r="I29" s="1">
        <v>19.997140540806015</v>
      </c>
      <c r="J29" s="1">
        <v>507.92736973647277</v>
      </c>
      <c r="K29" s="1">
        <v>38.405982816534646</v>
      </c>
      <c r="L29" s="1">
        <v>975.51196353997989</v>
      </c>
      <c r="M29" s="1">
        <v>43.158156286980194</v>
      </c>
      <c r="N29" s="1">
        <v>1096.217169689297</v>
      </c>
      <c r="O29" s="1">
        <v>65.285766613659462</v>
      </c>
      <c r="P29" s="1">
        <v>1658.2584719869501</v>
      </c>
      <c r="Q29" s="1">
        <v>43.537612033693158</v>
      </c>
      <c r="R29" s="1">
        <v>1105.8553456558061</v>
      </c>
      <c r="S29" s="1">
        <v>25.128156774620685</v>
      </c>
      <c r="T29" s="5">
        <v>638.25518207536538</v>
      </c>
      <c r="U29" s="1">
        <v>20.402501970597626</v>
      </c>
      <c r="V29" s="1">
        <v>518.22355005317968</v>
      </c>
      <c r="W29" s="1">
        <v>22.333775086035441</v>
      </c>
      <c r="X29" s="1">
        <v>567.27788718530019</v>
      </c>
      <c r="Y29" s="1">
        <v>27.094764736664025</v>
      </c>
      <c r="Z29" s="1">
        <v>688.2070243112662</v>
      </c>
      <c r="AA29" s="1">
        <v>48.692114856675289</v>
      </c>
      <c r="AB29" s="1">
        <v>1236.7797173595523</v>
      </c>
      <c r="AC29" s="1">
        <v>70.233852703928193</v>
      </c>
      <c r="AD29" s="1">
        <v>1783.9398586797761</v>
      </c>
      <c r="AE29" s="1">
        <v>17.918366291351582</v>
      </c>
      <c r="AF29" s="1">
        <v>455.12650380033011</v>
      </c>
      <c r="AG29" s="1">
        <v>53.792516743211621</v>
      </c>
      <c r="AH29" s="1">
        <v>1366.3299252775751</v>
      </c>
      <c r="AI29" s="1">
        <v>24.468324217641939</v>
      </c>
      <c r="AJ29" s="1">
        <v>621.49543512810521</v>
      </c>
      <c r="AK29" s="1">
        <v>25.255725792445087</v>
      </c>
      <c r="AL29" s="1">
        <v>641.49543512810521</v>
      </c>
      <c r="AM29" s="1">
        <v>43.9</v>
      </c>
      <c r="AN29" s="1">
        <v>1115.06</v>
      </c>
      <c r="AO29" s="1">
        <v>14.526786329550115</v>
      </c>
      <c r="AP29" s="1">
        <v>368.9803727705729</v>
      </c>
      <c r="AQ29" s="1">
        <v>19.463962851721675</v>
      </c>
      <c r="AR29" s="1">
        <v>494.38465643373053</v>
      </c>
      <c r="AS29" s="1">
        <f t="shared" si="0"/>
        <v>31.342519685039374</v>
      </c>
      <c r="AT29" s="1">
        <v>796.1</v>
      </c>
      <c r="AU29" s="1">
        <v>14.284791304426305</v>
      </c>
      <c r="AV29" s="1">
        <v>362.83369913242814</v>
      </c>
      <c r="AW29" s="1">
        <v>3.5352486710992288</v>
      </c>
      <c r="AX29" s="1">
        <v>89.795316245920404</v>
      </c>
      <c r="AY29" s="1">
        <v>7.7864534401111278</v>
      </c>
      <c r="AZ29" s="1">
        <v>197.77591737882264</v>
      </c>
      <c r="BA29" s="1">
        <v>4.6496276935100491</v>
      </c>
      <c r="BB29" s="1">
        <v>118.10054341515524</v>
      </c>
      <c r="BC29" s="2"/>
      <c r="BF29" s="2"/>
      <c r="BG29" s="1"/>
    </row>
    <row r="30" spans="1:59" x14ac:dyDescent="0.25">
      <c r="A30">
        <v>70.5</v>
      </c>
      <c r="B30" s="2">
        <v>1791</v>
      </c>
      <c r="C30" s="2">
        <v>182.79762591953119</v>
      </c>
      <c r="D30" s="2">
        <v>82.901417650581038</v>
      </c>
      <c r="E30" s="1">
        <v>58.217437522425023</v>
      </c>
      <c r="F30" s="1">
        <v>1478.7229130695955</v>
      </c>
      <c r="G30" s="1">
        <v>54.705175454125893</v>
      </c>
      <c r="H30" s="1">
        <v>1389.5114565347976</v>
      </c>
      <c r="I30" s="1">
        <v>20.19847206458676</v>
      </c>
      <c r="J30" s="1">
        <v>513.04119044050367</v>
      </c>
      <c r="K30" s="1">
        <v>38.681690825236586</v>
      </c>
      <c r="L30" s="1">
        <v>982.51494696100917</v>
      </c>
      <c r="M30" s="1">
        <v>43.500486652678603</v>
      </c>
      <c r="N30" s="1">
        <v>1104.9123609780365</v>
      </c>
      <c r="O30" s="1">
        <v>65.90389577125228</v>
      </c>
      <c r="P30" s="1">
        <v>1673.9589525898077</v>
      </c>
      <c r="Q30" s="1">
        <v>43.799307144796551</v>
      </c>
      <c r="R30" s="1">
        <v>1112.5024014778323</v>
      </c>
      <c r="S30" s="1">
        <v>25.292879951608363</v>
      </c>
      <c r="T30" s="5">
        <v>642.43915077085239</v>
      </c>
      <c r="U30" s="1">
        <v>20.588619035983559</v>
      </c>
      <c r="V30" s="1">
        <v>522.95092351398239</v>
      </c>
      <c r="W30" s="1">
        <v>22.52009857196083</v>
      </c>
      <c r="X30" s="1">
        <v>572.01050372780503</v>
      </c>
      <c r="Y30" s="1">
        <v>27.168095701098284</v>
      </c>
      <c r="Z30" s="1">
        <v>690.06963080789637</v>
      </c>
      <c r="AA30" s="1">
        <v>49.279749475418768</v>
      </c>
      <c r="AB30" s="1">
        <v>1251.7056366756367</v>
      </c>
      <c r="AC30" s="1">
        <v>70.816055840071598</v>
      </c>
      <c r="AD30" s="1">
        <v>1798.7278183378185</v>
      </c>
      <c r="AE30" s="1">
        <v>18.004255056702164</v>
      </c>
      <c r="AF30" s="1">
        <v>457.30807844023491</v>
      </c>
      <c r="AG30" s="1">
        <v>54.241752702834901</v>
      </c>
      <c r="AH30" s="1">
        <v>1377.7405186520064</v>
      </c>
      <c r="AI30" s="1">
        <v>24.684440422869635</v>
      </c>
      <c r="AJ30" s="1">
        <v>626.98478674088869</v>
      </c>
      <c r="AK30" s="1">
        <v>25.471841997672783</v>
      </c>
      <c r="AL30" s="1">
        <v>646.98478674088869</v>
      </c>
      <c r="AM30" s="1">
        <v>44.3</v>
      </c>
      <c r="AN30" s="1">
        <v>1125.2199999999998</v>
      </c>
      <c r="AO30" s="1">
        <v>14.603410164946473</v>
      </c>
      <c r="AP30" s="1">
        <v>370.92661818964041</v>
      </c>
      <c r="AQ30" s="1">
        <v>19.653713430449294</v>
      </c>
      <c r="AR30" s="1">
        <v>499.20432113341201</v>
      </c>
      <c r="AS30" s="1">
        <f t="shared" si="0"/>
        <v>31.588582677165356</v>
      </c>
      <c r="AT30" s="1">
        <v>802.35</v>
      </c>
      <c r="AU30" s="1">
        <v>14.326977510164172</v>
      </c>
      <c r="AV30" s="1">
        <v>363.90522875816993</v>
      </c>
      <c r="AW30" s="1">
        <v>3.5528256752716043</v>
      </c>
      <c r="AX30" s="1">
        <v>90.241772151898743</v>
      </c>
      <c r="AY30" s="1">
        <v>7.8767817998520835</v>
      </c>
      <c r="AZ30" s="1">
        <v>200.07025771624291</v>
      </c>
      <c r="BA30" s="1">
        <v>4.6742485087774215</v>
      </c>
      <c r="BB30" s="1">
        <v>118.7259121229465</v>
      </c>
      <c r="BC30" s="2"/>
      <c r="BF30" s="2"/>
      <c r="BG30" s="1"/>
    </row>
    <row r="31" spans="1:59" x14ac:dyDescent="0.25">
      <c r="A31">
        <v>71</v>
      </c>
      <c r="B31" s="2">
        <v>1803</v>
      </c>
      <c r="C31" s="2">
        <v>187.44370909090907</v>
      </c>
      <c r="D31" s="2">
        <v>85.008484848484841</v>
      </c>
      <c r="E31" s="1">
        <v>58.800704046947303</v>
      </c>
      <c r="F31" s="1">
        <v>1493.5378827924615</v>
      </c>
      <c r="G31" s="1">
        <v>55.127753303001207</v>
      </c>
      <c r="H31" s="1">
        <v>1400.2449338962306</v>
      </c>
      <c r="I31" s="1">
        <v>20.367718078057969</v>
      </c>
      <c r="J31" s="1">
        <v>517.3400391826724</v>
      </c>
      <c r="K31" s="1">
        <v>38.826759014219114</v>
      </c>
      <c r="L31" s="1">
        <v>986.19967896116543</v>
      </c>
      <c r="M31" s="1">
        <v>43.703093022248432</v>
      </c>
      <c r="N31" s="1">
        <v>1110.0585627651101</v>
      </c>
      <c r="O31" s="1">
        <v>66.422703736708229</v>
      </c>
      <c r="P31" s="1">
        <v>1687.136674912389</v>
      </c>
      <c r="Q31" s="1">
        <v>44.130330543097699</v>
      </c>
      <c r="R31" s="1">
        <v>1120.9103957946816</v>
      </c>
      <c r="S31" s="1">
        <v>25.42501571576615</v>
      </c>
      <c r="T31" s="1">
        <v>645.79539918046021</v>
      </c>
      <c r="U31" s="1">
        <v>20.707430889320655</v>
      </c>
      <c r="V31" s="1">
        <v>525.96874458874458</v>
      </c>
      <c r="W31" s="1">
        <v>22.772865320786696</v>
      </c>
      <c r="X31" s="1">
        <v>578.43077914798209</v>
      </c>
      <c r="Y31" s="1">
        <v>27.617221991610865</v>
      </c>
      <c r="Z31" s="1">
        <v>701.47743858691592</v>
      </c>
      <c r="AA31" s="1">
        <v>49.488538738202209</v>
      </c>
      <c r="AB31" s="1">
        <v>1257.008883950336</v>
      </c>
      <c r="AC31" s="1">
        <v>71.248206376975119</v>
      </c>
      <c r="AD31" s="1">
        <v>1809.704441975168</v>
      </c>
      <c r="AE31" s="1">
        <v>18.213807373008347</v>
      </c>
      <c r="AF31" s="1">
        <v>462.63070727441198</v>
      </c>
      <c r="AG31" s="1">
        <v>54.506013331224139</v>
      </c>
      <c r="AH31" s="1">
        <v>1384.4527386130931</v>
      </c>
      <c r="AI31" s="1">
        <v>24.834912709943609</v>
      </c>
      <c r="AJ31" s="1">
        <v>630.80678283256759</v>
      </c>
      <c r="AK31" s="1">
        <v>25.622314284746757</v>
      </c>
      <c r="AL31" s="1">
        <v>650.80678283256759</v>
      </c>
      <c r="AM31" s="1">
        <v>44.699999999999996</v>
      </c>
      <c r="AN31" s="1">
        <v>1135.3799999999999</v>
      </c>
      <c r="AO31" s="1">
        <v>14.709237172795943</v>
      </c>
      <c r="AP31" s="1">
        <v>373.61462418901692</v>
      </c>
      <c r="AQ31" s="1">
        <v>19.792253455129789</v>
      </c>
      <c r="AR31" s="1">
        <v>502.72323776029657</v>
      </c>
      <c r="AS31" s="1">
        <f t="shared" si="0"/>
        <v>31.834645669291341</v>
      </c>
      <c r="AT31" s="1">
        <v>808.6</v>
      </c>
      <c r="AU31" s="1">
        <v>14.423269457027095</v>
      </c>
      <c r="AV31" s="1">
        <v>366.35104420848819</v>
      </c>
      <c r="AW31" s="1">
        <v>3.5780915398695923</v>
      </c>
      <c r="AX31" s="1">
        <v>90.883525112687636</v>
      </c>
      <c r="AY31" s="1">
        <v>7.8986181406555893</v>
      </c>
      <c r="AZ31" s="1">
        <v>200.62490077265196</v>
      </c>
      <c r="BA31" s="1">
        <v>4.6993004680474639</v>
      </c>
      <c r="BB31" s="1">
        <v>119.36223188840557</v>
      </c>
      <c r="BC31" s="2"/>
      <c r="BF31" s="2"/>
      <c r="BG31" s="1"/>
    </row>
    <row r="32" spans="1:59" x14ac:dyDescent="0.25">
      <c r="A32">
        <v>71.5</v>
      </c>
      <c r="B32" s="2">
        <v>1816</v>
      </c>
      <c r="C32" s="2">
        <v>197.24193243243244</v>
      </c>
      <c r="D32" s="2">
        <v>89.452123552123552</v>
      </c>
      <c r="E32" s="1">
        <v>59.212735446201464</v>
      </c>
      <c r="F32" s="1">
        <v>1504.003480333517</v>
      </c>
      <c r="G32" s="1">
        <v>55.335259612864512</v>
      </c>
      <c r="H32" s="1">
        <v>1405.5155941667585</v>
      </c>
      <c r="I32" s="1">
        <v>20.546700904895442</v>
      </c>
      <c r="J32" s="1">
        <v>521.88620298434421</v>
      </c>
      <c r="K32" s="1">
        <v>38.930179604154702</v>
      </c>
      <c r="L32" s="1">
        <v>988.82656194552931</v>
      </c>
      <c r="M32" s="1">
        <v>43.827970893226798</v>
      </c>
      <c r="N32" s="1">
        <v>1113.2304606879607</v>
      </c>
      <c r="O32" s="1">
        <v>66.700642284148302</v>
      </c>
      <c r="P32" s="1">
        <v>1694.1963140173666</v>
      </c>
      <c r="Q32" s="1">
        <v>44.494881889763782</v>
      </c>
      <c r="R32" s="1">
        <v>1130.17</v>
      </c>
      <c r="S32" s="1">
        <v>25.527700895317015</v>
      </c>
      <c r="T32" s="1">
        <v>648.40360274105217</v>
      </c>
      <c r="U32" s="1">
        <v>20.757905704972291</v>
      </c>
      <c r="V32" s="1">
        <v>527.25080490629614</v>
      </c>
      <c r="W32" s="1">
        <v>22.858984659121184</v>
      </c>
      <c r="X32" s="1">
        <v>580.61821034167804</v>
      </c>
      <c r="Y32" s="1">
        <v>27.797673424006298</v>
      </c>
      <c r="Z32" s="1">
        <v>706.06090496975992</v>
      </c>
      <c r="AA32" s="1">
        <v>49.57444394658247</v>
      </c>
      <c r="AB32" s="1">
        <v>1259.1908762431947</v>
      </c>
      <c r="AC32" s="1">
        <v>71.552970004787298</v>
      </c>
      <c r="AD32" s="1">
        <v>1817.4454381215974</v>
      </c>
      <c r="AE32" s="1">
        <v>18.255850353520934</v>
      </c>
      <c r="AF32" s="1">
        <v>463.69859897943167</v>
      </c>
      <c r="AG32" s="1">
        <v>54.743804793588588</v>
      </c>
      <c r="AH32" s="1">
        <v>1390.4926417571501</v>
      </c>
      <c r="AI32" s="1">
        <v>24.988956572201129</v>
      </c>
      <c r="AJ32" s="1">
        <v>634.71949693390866</v>
      </c>
      <c r="AK32" s="1">
        <v>25.776358147004281</v>
      </c>
      <c r="AL32" s="1">
        <v>654.71949693390866</v>
      </c>
      <c r="AM32" s="1">
        <v>44.999999999999993</v>
      </c>
      <c r="AN32" s="1">
        <v>1142.9999999999998</v>
      </c>
      <c r="AO32" s="1">
        <v>14.770290407238676</v>
      </c>
      <c r="AP32" s="1">
        <v>375.16537634386236</v>
      </c>
      <c r="AQ32" s="1">
        <v>19.855833077360007</v>
      </c>
      <c r="AR32" s="1">
        <v>504.33816016494416</v>
      </c>
      <c r="AS32" s="1">
        <f t="shared" si="0"/>
        <v>32.023622047244103</v>
      </c>
      <c r="AT32" s="1">
        <v>813.40000000000009</v>
      </c>
      <c r="AU32" s="1">
        <v>14.455293756537737</v>
      </c>
      <c r="AV32" s="1">
        <v>367.16446141605849</v>
      </c>
      <c r="AW32" s="1">
        <v>3.5913489838719816</v>
      </c>
      <c r="AX32" s="1">
        <v>91.220264190348331</v>
      </c>
      <c r="AY32" s="1">
        <v>7.9276923524417731</v>
      </c>
      <c r="AZ32" s="1">
        <v>201.36338575202103</v>
      </c>
      <c r="BA32" s="1">
        <v>4.7060035633502064</v>
      </c>
      <c r="BB32" s="1">
        <v>119.53249050909524</v>
      </c>
      <c r="BC32" s="2"/>
      <c r="BF32" s="2"/>
      <c r="BG32" s="1"/>
    </row>
    <row r="33" spans="1:59" x14ac:dyDescent="0.25">
      <c r="A33">
        <v>72</v>
      </c>
      <c r="B33" s="2">
        <v>1829</v>
      </c>
      <c r="C33" s="2">
        <v>198.2858181818182</v>
      </c>
      <c r="D33" s="2">
        <v>89.92554112554113</v>
      </c>
      <c r="E33" s="1">
        <v>59.569979639062169</v>
      </c>
      <c r="F33" s="1">
        <v>1513.0774828321789</v>
      </c>
      <c r="G33" s="1">
        <v>55.85782446520038</v>
      </c>
      <c r="H33" s="1">
        <v>1418.7887414160896</v>
      </c>
      <c r="I33" s="1">
        <v>20.699793071282723</v>
      </c>
      <c r="J33" s="1">
        <v>525.77474401058112</v>
      </c>
      <c r="K33" s="1">
        <v>39.371174104810507</v>
      </c>
      <c r="L33" s="1">
        <v>1000.0278222621869</v>
      </c>
      <c r="M33" s="1">
        <v>44.101195512881965</v>
      </c>
      <c r="N33" s="1">
        <v>1120.1703660272019</v>
      </c>
      <c r="O33" s="1">
        <v>67.461154855643045</v>
      </c>
      <c r="P33" s="1">
        <v>1713.5133333333333</v>
      </c>
      <c r="Q33" s="1">
        <v>44.749599758463212</v>
      </c>
      <c r="R33" s="1">
        <v>1136.6398338649656</v>
      </c>
      <c r="S33" s="1">
        <v>25.640755306173169</v>
      </c>
      <c r="T33" s="1">
        <v>651.27518477679848</v>
      </c>
      <c r="U33" s="1">
        <v>20.858391807317162</v>
      </c>
      <c r="V33" s="1">
        <v>529.80315190585588</v>
      </c>
      <c r="W33" s="1">
        <v>23.12092128959625</v>
      </c>
      <c r="X33" s="1">
        <v>587.27140075574471</v>
      </c>
      <c r="Y33" s="1">
        <v>27.949807694492733</v>
      </c>
      <c r="Z33" s="1">
        <v>709.92511544011541</v>
      </c>
      <c r="AA33" s="1">
        <v>50.974481752550325</v>
      </c>
      <c r="AB33" s="1">
        <v>1294.7518365147782</v>
      </c>
      <c r="AC33" s="1">
        <v>72.258500718794849</v>
      </c>
      <c r="AD33" s="1">
        <v>1835.3659182573892</v>
      </c>
      <c r="AE33" s="1">
        <v>18.349228091842754</v>
      </c>
      <c r="AF33" s="1">
        <v>466.07039353280589</v>
      </c>
      <c r="AG33" s="1">
        <v>55.52654559171193</v>
      </c>
      <c r="AH33" s="1">
        <v>1410.3742580294829</v>
      </c>
      <c r="AI33" s="1">
        <v>25.203765263334795</v>
      </c>
      <c r="AJ33" s="1">
        <v>640.17563768870377</v>
      </c>
      <c r="AK33" s="1">
        <v>25.991166838137946</v>
      </c>
      <c r="AL33" s="1">
        <v>660.17563768870377</v>
      </c>
      <c r="AM33" s="1">
        <v>45.4</v>
      </c>
      <c r="AN33" s="1">
        <v>1153.1599999999999</v>
      </c>
      <c r="AO33" s="1">
        <v>14.853945453245773</v>
      </c>
      <c r="AP33" s="1">
        <v>377.29021451244262</v>
      </c>
      <c r="AQ33" s="1">
        <v>19.906134998967524</v>
      </c>
      <c r="AR33" s="1">
        <v>505.61582897377508</v>
      </c>
      <c r="AS33" s="1">
        <f t="shared" si="0"/>
        <v>32.212598425196852</v>
      </c>
      <c r="AT33" s="1">
        <v>818.2</v>
      </c>
      <c r="AU33" s="1">
        <v>14.545444067355426</v>
      </c>
      <c r="AV33" s="1">
        <v>369.45427931082781</v>
      </c>
      <c r="AW33" s="1">
        <v>3.6049891098609872</v>
      </c>
      <c r="AX33" s="1">
        <v>91.566723390469065</v>
      </c>
      <c r="AY33" s="1">
        <v>7.959900282734929</v>
      </c>
      <c r="AZ33" s="1">
        <v>202.18146718146718</v>
      </c>
      <c r="BA33" s="1">
        <v>4.7349334556224107</v>
      </c>
      <c r="BB33" s="1">
        <v>120.26730977280923</v>
      </c>
      <c r="BC33" s="2"/>
      <c r="BF33" s="2"/>
      <c r="BG33" s="1"/>
    </row>
    <row r="34" spans="1:59" x14ac:dyDescent="0.25">
      <c r="A34">
        <v>72.5</v>
      </c>
      <c r="B34" s="2">
        <v>1842</v>
      </c>
      <c r="C34" s="2">
        <v>200.00193088235295</v>
      </c>
      <c r="D34" s="2">
        <v>90.703823529411764</v>
      </c>
      <c r="E34" s="1">
        <v>59.888916702968189</v>
      </c>
      <c r="F34" s="1">
        <v>1521.1784842553918</v>
      </c>
      <c r="G34" s="1">
        <v>56.096541737310865</v>
      </c>
      <c r="H34" s="1">
        <v>1424.8521601276959</v>
      </c>
      <c r="I34" s="1">
        <v>20.811731967492509</v>
      </c>
      <c r="J34" s="1">
        <v>528.61799197430969</v>
      </c>
      <c r="K34" s="1">
        <v>39.707268297182615</v>
      </c>
      <c r="L34" s="1">
        <v>1008.5646147484383</v>
      </c>
      <c r="M34" s="1">
        <v>44.435214309501305</v>
      </c>
      <c r="N34" s="1">
        <v>1128.6544434613331</v>
      </c>
      <c r="O34" s="1">
        <v>68.081246986983771</v>
      </c>
      <c r="P34" s="1">
        <v>1729.2636734693879</v>
      </c>
      <c r="Q34" s="1">
        <v>45.160134102555361</v>
      </c>
      <c r="R34" s="1">
        <v>1147.0674062049061</v>
      </c>
      <c r="S34" s="1">
        <v>25.800509025794749</v>
      </c>
      <c r="T34" s="1">
        <v>655.33292925518663</v>
      </c>
      <c r="U34" s="1">
        <v>20.978831011508177</v>
      </c>
      <c r="V34" s="1">
        <v>532.8623076923077</v>
      </c>
      <c r="W34" s="1">
        <v>23.217474218296068</v>
      </c>
      <c r="X34" s="1">
        <v>589.72384514472014</v>
      </c>
      <c r="Y34" s="1">
        <v>28.191871236683649</v>
      </c>
      <c r="Z34" s="1">
        <v>716.07352941176464</v>
      </c>
      <c r="AA34" s="1">
        <v>51.380808648918887</v>
      </c>
      <c r="AB34" s="1">
        <v>1305.0725396825396</v>
      </c>
      <c r="AC34" s="1">
        <v>72.840917299754125</v>
      </c>
      <c r="AD34" s="1">
        <v>1850.1592994137545</v>
      </c>
      <c r="AE34" s="1">
        <v>18.532073357375424</v>
      </c>
      <c r="AF34" s="1">
        <v>470.71466327733572</v>
      </c>
      <c r="AG34" s="1">
        <v>55.735528043202237</v>
      </c>
      <c r="AH34" s="1">
        <v>1415.6824122973367</v>
      </c>
      <c r="AI34" s="1">
        <v>25.400690763006754</v>
      </c>
      <c r="AJ34" s="1">
        <v>645.1775453803715</v>
      </c>
      <c r="AK34" s="1">
        <v>26.188092337809902</v>
      </c>
      <c r="AL34" s="1">
        <v>665.1775453803715</v>
      </c>
      <c r="AM34" s="1">
        <v>45.75</v>
      </c>
      <c r="AN34" s="1">
        <v>1162.05</v>
      </c>
      <c r="AO34" s="1">
        <v>14.975309508350851</v>
      </c>
      <c r="AP34" s="1">
        <v>380.37286151211157</v>
      </c>
      <c r="AQ34" s="1">
        <v>20.082578505971998</v>
      </c>
      <c r="AR34" s="1">
        <v>510.09749405168873</v>
      </c>
      <c r="AS34" s="1">
        <f t="shared" si="0"/>
        <v>32.440944881889763</v>
      </c>
      <c r="AT34" s="1">
        <v>824</v>
      </c>
      <c r="AU34" s="1">
        <v>14.601139154726523</v>
      </c>
      <c r="AV34" s="1">
        <v>370.86893453005365</v>
      </c>
      <c r="AW34" s="1">
        <v>3.6080249762103085</v>
      </c>
      <c r="AX34" s="1">
        <v>91.643834395741834</v>
      </c>
      <c r="AY34" s="1">
        <v>7.9938744687676513</v>
      </c>
      <c r="AZ34" s="1">
        <v>203.04441150669834</v>
      </c>
      <c r="BA34" s="1">
        <v>4.7515183199006916</v>
      </c>
      <c r="BB34" s="1">
        <v>120.68856532547755</v>
      </c>
      <c r="BC34" s="2"/>
      <c r="BE34" s="2"/>
      <c r="BF34" s="2"/>
      <c r="BG34" s="1"/>
    </row>
    <row r="35" spans="1:59" x14ac:dyDescent="0.25">
      <c r="A35">
        <v>73</v>
      </c>
      <c r="B35" s="2">
        <v>1854</v>
      </c>
      <c r="C35" s="2">
        <v>205.39300746268657</v>
      </c>
      <c r="D35" s="2">
        <v>93.148756218905476</v>
      </c>
      <c r="E35" s="1">
        <v>60.430308132820457</v>
      </c>
      <c r="F35" s="1">
        <v>1534.9298265736395</v>
      </c>
      <c r="G35" s="1">
        <v>56.948915129402359</v>
      </c>
      <c r="H35" s="1">
        <v>1446.5024442868198</v>
      </c>
      <c r="I35" s="1">
        <v>20.967171885073807</v>
      </c>
      <c r="J35" s="1">
        <v>532.56616588087468</v>
      </c>
      <c r="K35" s="1">
        <v>40.292333211853723</v>
      </c>
      <c r="L35" s="1">
        <v>1023.4252635810844</v>
      </c>
      <c r="M35" s="1">
        <v>44.832948423586281</v>
      </c>
      <c r="N35" s="1">
        <v>1138.7568899590915</v>
      </c>
      <c r="O35" s="1">
        <v>68.401017060367451</v>
      </c>
      <c r="P35" s="1">
        <v>1737.3858333333333</v>
      </c>
      <c r="Q35" s="1">
        <v>45.460826771653544</v>
      </c>
      <c r="R35" s="1">
        <v>1154.7049999999999</v>
      </c>
      <c r="S35" s="1">
        <v>26.48313304416795</v>
      </c>
      <c r="T35" s="1">
        <v>672.67157932186592</v>
      </c>
      <c r="U35" s="1">
        <v>21.07169572756564</v>
      </c>
      <c r="V35" s="1">
        <v>535.22107148016721</v>
      </c>
      <c r="W35" s="1">
        <v>23.28882811193758</v>
      </c>
      <c r="X35" s="1">
        <v>591.53623404321445</v>
      </c>
      <c r="Y35" s="1">
        <v>28.322776503802277</v>
      </c>
      <c r="Z35" s="1">
        <v>719.3985231965778</v>
      </c>
      <c r="AA35" s="1">
        <v>51.894878852534958</v>
      </c>
      <c r="AB35" s="1">
        <v>1318.1299228543878</v>
      </c>
      <c r="AC35" s="1">
        <v>73.391561276971956</v>
      </c>
      <c r="AD35" s="1">
        <v>1864.1456564350874</v>
      </c>
      <c r="AE35" s="1">
        <v>18.840716404351895</v>
      </c>
      <c r="AF35" s="1">
        <v>478.55419667053809</v>
      </c>
      <c r="AG35" s="1">
        <v>55.973441536616555</v>
      </c>
      <c r="AH35" s="1">
        <v>1421.7254150300605</v>
      </c>
      <c r="AI35" s="1">
        <v>25.482542373058969</v>
      </c>
      <c r="AJ35" s="1">
        <v>647.25657627569774</v>
      </c>
      <c r="AK35" s="1">
        <v>26.269943947862117</v>
      </c>
      <c r="AL35" s="1">
        <v>667.25657627569774</v>
      </c>
      <c r="AM35" s="1">
        <v>45.882196969696899</v>
      </c>
      <c r="AN35" s="1">
        <v>1165.4078030303012</v>
      </c>
      <c r="AO35" s="1">
        <v>15.05021308312071</v>
      </c>
      <c r="AP35" s="1">
        <v>382.275412311266</v>
      </c>
      <c r="AQ35" s="1">
        <v>20.309693327807711</v>
      </c>
      <c r="AR35" s="1">
        <v>515.86621052631585</v>
      </c>
      <c r="AS35" s="1">
        <f t="shared" si="0"/>
        <v>32.669291338582674</v>
      </c>
      <c r="AT35" s="1">
        <v>829.8</v>
      </c>
      <c r="AU35" s="1">
        <v>14.759800337457817</v>
      </c>
      <c r="AV35" s="1">
        <v>374.89892857142854</v>
      </c>
      <c r="AW35" s="1">
        <v>3.6257845132872002</v>
      </c>
      <c r="AX35" s="1">
        <v>92.094926637494879</v>
      </c>
      <c r="AY35" s="1">
        <v>8.0395087901369013</v>
      </c>
      <c r="AZ35" s="1">
        <v>204.20352326947727</v>
      </c>
      <c r="BA35" s="1">
        <v>4.7693586781347506</v>
      </c>
      <c r="BB35" s="1">
        <v>121.14171042462266</v>
      </c>
      <c r="BC35" s="2"/>
      <c r="BF35" s="2"/>
      <c r="BG35" s="1"/>
    </row>
    <row r="36" spans="1:59" x14ac:dyDescent="0.25">
      <c r="A36">
        <v>73.5</v>
      </c>
      <c r="B36" s="2">
        <v>1867</v>
      </c>
      <c r="C36" s="2">
        <v>198.99359003337378</v>
      </c>
      <c r="D36" s="2">
        <v>90.246526092232997</v>
      </c>
      <c r="E36" s="1">
        <v>60.760318231151302</v>
      </c>
      <c r="F36" s="1">
        <v>1543.312083071243</v>
      </c>
      <c r="G36" s="1">
        <v>57.413623682504785</v>
      </c>
      <c r="H36" s="1">
        <v>1458.3060415356215</v>
      </c>
      <c r="I36" s="1">
        <v>21.269948873578301</v>
      </c>
      <c r="J36" s="1">
        <v>540.25670138888881</v>
      </c>
      <c r="K36" s="1">
        <v>40.489141175146983</v>
      </c>
      <c r="L36" s="1">
        <v>1028.4241858487333</v>
      </c>
      <c r="M36" s="1">
        <v>45.044697914562924</v>
      </c>
      <c r="N36" s="1">
        <v>1144.1353270298982</v>
      </c>
      <c r="O36" s="1">
        <v>69.139080829182078</v>
      </c>
      <c r="P36" s="1">
        <v>1756.1326530612246</v>
      </c>
      <c r="Q36" s="1">
        <v>45.956312847257742</v>
      </c>
      <c r="R36" s="1">
        <v>1167.2903463203465</v>
      </c>
      <c r="S36" s="1">
        <v>26.065481213057918</v>
      </c>
      <c r="T36" s="1">
        <v>662.06322281167104</v>
      </c>
      <c r="U36" s="1">
        <v>21.207453407432865</v>
      </c>
      <c r="V36" s="1">
        <v>538.66931654879477</v>
      </c>
      <c r="W36" s="1">
        <v>23.406293881936232</v>
      </c>
      <c r="X36" s="1">
        <v>594.5198646011803</v>
      </c>
      <c r="Y36" s="1">
        <v>28.436791090097884</v>
      </c>
      <c r="Z36" s="1">
        <v>722.29449368848623</v>
      </c>
      <c r="AA36" s="1">
        <v>52.026127862657951</v>
      </c>
      <c r="AB36" s="1">
        <v>1321.4636477115118</v>
      </c>
      <c r="AC36" s="1">
        <v>73.615819678025346</v>
      </c>
      <c r="AD36" s="1">
        <v>1869.8418198218437</v>
      </c>
      <c r="AE36" s="1">
        <v>19.333018347393171</v>
      </c>
      <c r="AF36" s="1">
        <v>491.05866602378654</v>
      </c>
      <c r="AG36" s="1">
        <v>56.26980567607832</v>
      </c>
      <c r="AH36" s="1">
        <v>1429.2530641723893</v>
      </c>
      <c r="AI36" s="1">
        <v>25.725444416751504</v>
      </c>
      <c r="AJ36" s="1">
        <v>653.42628818548815</v>
      </c>
      <c r="AK36" s="1">
        <v>26.512845991554652</v>
      </c>
      <c r="AL36" s="1">
        <v>673.42628818548815</v>
      </c>
      <c r="AM36" s="1">
        <v>46.238279857397501</v>
      </c>
      <c r="AN36" s="1">
        <v>1174.4523083778965</v>
      </c>
      <c r="AO36" s="1">
        <v>15.149114952470489</v>
      </c>
      <c r="AP36" s="1">
        <v>384.7875197927504</v>
      </c>
      <c r="AQ36" s="1">
        <v>20.344994422572181</v>
      </c>
      <c r="AR36" s="1">
        <v>516.76285833333338</v>
      </c>
      <c r="AS36" s="1">
        <f t="shared" si="0"/>
        <v>33.037401574803148</v>
      </c>
      <c r="AT36" s="1">
        <v>839.15</v>
      </c>
      <c r="AU36" s="1">
        <v>14.910337308688689</v>
      </c>
      <c r="AV36" s="1">
        <v>378.72256764069266</v>
      </c>
      <c r="AW36" s="1">
        <v>3.6314089826174198</v>
      </c>
      <c r="AX36" s="1">
        <v>92.237788158482459</v>
      </c>
      <c r="AY36" s="1">
        <v>8.1045918631878653</v>
      </c>
      <c r="AZ36" s="1">
        <v>205.85663332497177</v>
      </c>
      <c r="BA36" s="1">
        <v>4.8049689353346965</v>
      </c>
      <c r="BB36" s="1">
        <v>122.04621095750127</v>
      </c>
      <c r="BC36" s="2"/>
      <c r="BF36" s="2"/>
      <c r="BG36" s="1"/>
    </row>
    <row r="37" spans="1:59" x14ac:dyDescent="0.25">
      <c r="A37">
        <v>74</v>
      </c>
      <c r="B37" s="2">
        <v>1880</v>
      </c>
      <c r="C37" s="2">
        <v>221.17528124999995</v>
      </c>
      <c r="D37" s="2">
        <v>100.30624999999998</v>
      </c>
      <c r="E37" s="1">
        <v>61.009785800080088</v>
      </c>
      <c r="F37" s="1">
        <v>1549.6485593220341</v>
      </c>
      <c r="G37" s="1">
        <v>57.579297722874685</v>
      </c>
      <c r="H37" s="1">
        <v>1462.5141621610169</v>
      </c>
      <c r="I37" s="1">
        <v>21.400260793293697</v>
      </c>
      <c r="J37" s="1">
        <v>543.5666241496599</v>
      </c>
      <c r="K37" s="1">
        <v>40.713260191920561</v>
      </c>
      <c r="L37" s="1">
        <v>1034.1168088747822</v>
      </c>
      <c r="M37" s="1">
        <v>45.196476032660712</v>
      </c>
      <c r="N37" s="1">
        <v>1147.9904912295819</v>
      </c>
      <c r="O37" s="1">
        <v>69.702437550419845</v>
      </c>
      <c r="P37" s="1">
        <v>1770.441913780664</v>
      </c>
      <c r="Q37" s="1">
        <v>46.18446890567251</v>
      </c>
      <c r="R37" s="1">
        <v>1173.0855102040816</v>
      </c>
      <c r="S37" s="1">
        <v>26.197574800693133</v>
      </c>
      <c r="T37" s="1">
        <v>665.4183999376055</v>
      </c>
      <c r="U37" s="1">
        <v>21.382261592300967</v>
      </c>
      <c r="V37" s="1">
        <v>543.10944444444453</v>
      </c>
      <c r="W37" s="1">
        <v>23.805770990182758</v>
      </c>
      <c r="X37" s="1">
        <v>604.66658315064205</v>
      </c>
      <c r="Y37" s="1">
        <v>28.567003297776868</v>
      </c>
      <c r="Z37" s="1">
        <v>725.60188376353244</v>
      </c>
      <c r="AA37" s="1">
        <v>52.916994029592459</v>
      </c>
      <c r="AB37" s="1">
        <v>1344.0916483516485</v>
      </c>
      <c r="AC37" s="1">
        <v>73.99324799070709</v>
      </c>
      <c r="AD37" s="1">
        <v>1879.42849896396</v>
      </c>
      <c r="AE37" s="1">
        <v>19.357070746058703</v>
      </c>
      <c r="AF37" s="1">
        <v>491.66959694989106</v>
      </c>
      <c r="AG37" s="1">
        <v>56.552098780489345</v>
      </c>
      <c r="AH37" s="1">
        <v>1436.4233090244293</v>
      </c>
      <c r="AI37" s="1">
        <v>25.918017252801334</v>
      </c>
      <c r="AJ37" s="1">
        <v>658.31763822115386</v>
      </c>
      <c r="AK37" s="1">
        <v>26.705418827604483</v>
      </c>
      <c r="AL37" s="1">
        <v>678.31763822115386</v>
      </c>
      <c r="AM37" s="1">
        <v>46.594362745098003</v>
      </c>
      <c r="AN37" s="1">
        <v>1183.4968137254891</v>
      </c>
      <c r="AO37" s="1">
        <v>15.314569184047686</v>
      </c>
      <c r="AP37" s="1">
        <v>388.99005727481119</v>
      </c>
      <c r="AQ37" s="1">
        <v>20.420651445011686</v>
      </c>
      <c r="AR37" s="1">
        <v>518.68454670329675</v>
      </c>
      <c r="AS37" s="1">
        <f t="shared" si="0"/>
        <v>33.405511811023622</v>
      </c>
      <c r="AT37" s="1">
        <v>848.5</v>
      </c>
      <c r="AU37" s="1">
        <v>14.97829006725722</v>
      </c>
      <c r="AV37" s="1">
        <v>380.44856770833337</v>
      </c>
      <c r="AW37" s="1">
        <v>3.639162062462781</v>
      </c>
      <c r="AX37" s="1">
        <v>92.434716386554626</v>
      </c>
      <c r="AY37" s="1">
        <v>8.1454257242234966</v>
      </c>
      <c r="AZ37" s="1">
        <v>206.89381339527682</v>
      </c>
      <c r="BA37" s="1">
        <v>4.8316285956347853</v>
      </c>
      <c r="BB37" s="1">
        <v>122.72336632912354</v>
      </c>
      <c r="BC37" s="2"/>
      <c r="BF37" s="2"/>
      <c r="BG37" s="1"/>
    </row>
    <row r="38" spans="1:59" x14ac:dyDescent="0.25">
      <c r="A38">
        <v>74.5</v>
      </c>
      <c r="B38" s="2">
        <v>1892</v>
      </c>
      <c r="C38" s="2">
        <v>213.24371249999996</v>
      </c>
      <c r="D38" s="2">
        <v>96.709166666666647</v>
      </c>
      <c r="E38" s="1">
        <v>61.755924030837619</v>
      </c>
      <c r="F38" s="1">
        <v>1568.6004703832755</v>
      </c>
      <c r="G38" s="1">
        <v>58.132229869749523</v>
      </c>
      <c r="H38" s="1">
        <v>1476.5586386916377</v>
      </c>
      <c r="I38" s="1">
        <v>21.450161191203982</v>
      </c>
      <c r="J38" s="1">
        <v>544.83409425658112</v>
      </c>
      <c r="K38" s="1">
        <v>41.021789222578803</v>
      </c>
      <c r="L38" s="1">
        <v>1041.9534462535016</v>
      </c>
      <c r="M38" s="1">
        <v>45.508624000124989</v>
      </c>
      <c r="N38" s="1">
        <v>1155.9190496031747</v>
      </c>
      <c r="O38" s="1">
        <v>69.947801837270347</v>
      </c>
      <c r="P38" s="1">
        <v>1776.6741666666667</v>
      </c>
      <c r="Q38" s="1">
        <v>46.707020997375331</v>
      </c>
      <c r="R38" s="1">
        <v>1186.3583333333333</v>
      </c>
      <c r="S38" s="1">
        <v>26.357960137795278</v>
      </c>
      <c r="T38" s="1">
        <v>669.4921875</v>
      </c>
      <c r="U38" s="1">
        <v>21.446194225721786</v>
      </c>
      <c r="V38" s="1">
        <v>544.73333333333335</v>
      </c>
      <c r="W38" s="1">
        <v>23.940654752714739</v>
      </c>
      <c r="X38" s="1">
        <v>608.0926307189543</v>
      </c>
      <c r="Y38" s="1">
        <v>28.660607533281642</v>
      </c>
      <c r="Z38" s="1">
        <v>727.97943134535365</v>
      </c>
      <c r="AA38" s="1">
        <v>53.269775858467519</v>
      </c>
      <c r="AB38" s="1">
        <v>1353.052306805075</v>
      </c>
      <c r="AC38" s="1">
        <v>74.81332400887014</v>
      </c>
      <c r="AD38" s="1">
        <v>1900.2584298253016</v>
      </c>
      <c r="AE38" s="1">
        <v>19.455839667965378</v>
      </c>
      <c r="AF38" s="1">
        <v>494.1783275663206</v>
      </c>
      <c r="AG38" s="1">
        <v>56.924900947616749</v>
      </c>
      <c r="AH38" s="1">
        <v>1445.8924840694654</v>
      </c>
      <c r="AI38" s="1">
        <v>25.995129358830145</v>
      </c>
      <c r="AJ38" s="1">
        <v>660.27628571428568</v>
      </c>
      <c r="AK38" s="1">
        <v>26.782530933633296</v>
      </c>
      <c r="AL38" s="1">
        <v>680.27628571428568</v>
      </c>
      <c r="AM38" s="1">
        <v>46.950445632798598</v>
      </c>
      <c r="AN38" s="1">
        <v>1192.5413190730844</v>
      </c>
      <c r="AO38" s="1">
        <v>15.3761687992126</v>
      </c>
      <c r="AP38" s="1">
        <v>390.5546875</v>
      </c>
      <c r="AQ38" s="1">
        <v>20.547775590551183</v>
      </c>
      <c r="AR38" s="1">
        <v>521.9135</v>
      </c>
      <c r="AS38" s="1">
        <f t="shared" si="0"/>
        <v>33.539370078740156</v>
      </c>
      <c r="AT38" s="1">
        <v>851.9</v>
      </c>
      <c r="AU38" s="1">
        <v>15.081276422615007</v>
      </c>
      <c r="AV38" s="1">
        <v>383.06442113442114</v>
      </c>
      <c r="AW38" s="1">
        <v>3.6410670805309127</v>
      </c>
      <c r="AX38" s="1">
        <v>92.483103845485175</v>
      </c>
      <c r="AY38" s="1">
        <v>8.1765657808398959</v>
      </c>
      <c r="AZ38" s="1">
        <v>207.68477083333335</v>
      </c>
      <c r="BA38" s="1">
        <v>4.8689418501831661</v>
      </c>
      <c r="BB38" s="1">
        <v>123.67112299465241</v>
      </c>
      <c r="BC38" s="2"/>
      <c r="BE38" s="2"/>
      <c r="BF38" s="2"/>
      <c r="BG38" s="1"/>
    </row>
    <row r="39" spans="1:59" x14ac:dyDescent="0.25">
      <c r="A39">
        <v>75</v>
      </c>
      <c r="B39" s="2">
        <v>1905</v>
      </c>
      <c r="C39" s="2">
        <v>218.55202031250005</v>
      </c>
      <c r="D39" s="2">
        <v>99.116562500000015</v>
      </c>
      <c r="E39" s="1">
        <v>62.258782261592302</v>
      </c>
      <c r="F39" s="1">
        <v>1581.3730694444444</v>
      </c>
      <c r="G39" s="1">
        <v>58.873715284339454</v>
      </c>
      <c r="H39" s="1">
        <v>1495.3923682222221</v>
      </c>
      <c r="I39" s="1">
        <v>21.601366768074449</v>
      </c>
      <c r="J39" s="1">
        <v>548.67471590909099</v>
      </c>
      <c r="K39" s="1">
        <v>41.576509186351707</v>
      </c>
      <c r="L39" s="1">
        <v>1056.0433333333333</v>
      </c>
      <c r="M39" s="1">
        <v>45.814793371416812</v>
      </c>
      <c r="N39" s="1">
        <v>1163.6957516339869</v>
      </c>
      <c r="O39" s="1">
        <v>70.203904199475076</v>
      </c>
      <c r="P39" s="1">
        <v>1783.1791666666668</v>
      </c>
      <c r="Q39" s="1">
        <v>46.830547967218379</v>
      </c>
      <c r="R39" s="1">
        <v>1189.4959183673468</v>
      </c>
      <c r="S39" s="1">
        <v>26.401992700131231</v>
      </c>
      <c r="T39" s="1">
        <v>670.61061458333324</v>
      </c>
      <c r="U39" s="1">
        <v>21.494123687664043</v>
      </c>
      <c r="V39" s="1">
        <v>545.95074166666666</v>
      </c>
      <c r="W39" s="1">
        <v>24.195558562992129</v>
      </c>
      <c r="X39" s="1">
        <v>614.56718750000005</v>
      </c>
      <c r="Y39" s="1">
        <v>28.918910852289297</v>
      </c>
      <c r="Z39" s="1">
        <v>734.54033564814813</v>
      </c>
      <c r="AA39" s="1">
        <v>53.28342214227532</v>
      </c>
      <c r="AB39" s="1">
        <v>1353.3989224137931</v>
      </c>
      <c r="AC39" s="1">
        <v>75.032575982554988</v>
      </c>
      <c r="AD39" s="1">
        <v>1905.8274299568966</v>
      </c>
      <c r="AE39" s="1">
        <v>19.607377609822226</v>
      </c>
      <c r="AF39" s="1">
        <v>498.02739128948451</v>
      </c>
      <c r="AG39" s="1">
        <v>57.561029670279943</v>
      </c>
      <c r="AH39" s="1">
        <v>1462.0501536251104</v>
      </c>
      <c r="AI39" s="1">
        <v>26.290605125681406</v>
      </c>
      <c r="AJ39" s="1">
        <v>667.78137019230769</v>
      </c>
      <c r="AK39" s="1">
        <v>27.078006700484558</v>
      </c>
      <c r="AL39" s="1">
        <v>687.78137019230769</v>
      </c>
      <c r="AM39" s="1">
        <v>47.3065285204991</v>
      </c>
      <c r="AN39" s="1">
        <v>1201.585824420677</v>
      </c>
      <c r="AO39" s="1">
        <v>15.410006902251407</v>
      </c>
      <c r="AP39" s="1">
        <v>391.41417531718571</v>
      </c>
      <c r="AQ39" s="1">
        <v>20.667915684217355</v>
      </c>
      <c r="AR39" s="1">
        <v>524.96505837912082</v>
      </c>
      <c r="AS39" s="1">
        <f t="shared" si="0"/>
        <v>33.673228346456696</v>
      </c>
      <c r="AT39" s="1">
        <v>855.3</v>
      </c>
      <c r="AU39" s="1">
        <v>15.125269632244244</v>
      </c>
      <c r="AV39" s="1">
        <v>384.18184865900378</v>
      </c>
      <c r="AW39" s="1">
        <v>3.6583414740610114</v>
      </c>
      <c r="AX39" s="1">
        <v>92.921873441149685</v>
      </c>
      <c r="AY39" s="1">
        <v>8.1880223219454695</v>
      </c>
      <c r="AZ39" s="1">
        <v>207.97576697741493</v>
      </c>
      <c r="BA39" s="1">
        <v>4.8854690038745163</v>
      </c>
      <c r="BB39" s="1">
        <v>124.09091269841271</v>
      </c>
      <c r="BC39" s="2"/>
      <c r="BF39" s="2"/>
      <c r="BG39" s="1"/>
    </row>
    <row r="40" spans="1:59" x14ac:dyDescent="0.25">
      <c r="A40">
        <v>75.5</v>
      </c>
      <c r="B40" s="2">
        <v>1918</v>
      </c>
      <c r="C40" s="2">
        <v>211.83435000000003</v>
      </c>
      <c r="D40" s="2">
        <v>96.070000000000007</v>
      </c>
      <c r="E40" s="1">
        <v>62.53364314208735</v>
      </c>
      <c r="F40" s="1">
        <v>1588.3545358090187</v>
      </c>
      <c r="G40" s="1">
        <v>59.239262515925567</v>
      </c>
      <c r="H40" s="1">
        <v>1504.6772679045093</v>
      </c>
      <c r="I40" s="1">
        <v>21.729439228750252</v>
      </c>
      <c r="J40" s="1">
        <v>551.92775641025639</v>
      </c>
      <c r="K40" s="1">
        <v>41.684301181102363</v>
      </c>
      <c r="L40" s="1">
        <v>1058.78125</v>
      </c>
      <c r="M40" s="1">
        <v>45.987972927079511</v>
      </c>
      <c r="N40" s="1">
        <v>1168.0945123478195</v>
      </c>
      <c r="O40" s="1">
        <v>70.969727054684427</v>
      </c>
      <c r="P40" s="1">
        <v>1802.6310671889842</v>
      </c>
      <c r="Q40" s="1">
        <v>47.083841863517073</v>
      </c>
      <c r="R40" s="1">
        <v>1195.9295833333335</v>
      </c>
      <c r="S40" s="1">
        <v>26.595625546806652</v>
      </c>
      <c r="T40" s="1">
        <v>675.5288888888889</v>
      </c>
      <c r="U40" s="1">
        <v>21.647637795275593</v>
      </c>
      <c r="V40" s="1">
        <v>549.85</v>
      </c>
      <c r="W40" s="1">
        <v>24.316747425802539</v>
      </c>
      <c r="X40" s="1">
        <v>617.6453846153845</v>
      </c>
      <c r="Y40" s="1">
        <v>29.161284651269799</v>
      </c>
      <c r="Z40" s="1">
        <v>740.69663014225284</v>
      </c>
      <c r="AA40" s="1">
        <v>53.853225502746142</v>
      </c>
      <c r="AB40" s="1">
        <v>1367.8719277697519</v>
      </c>
      <c r="AC40" s="1">
        <v>75.541198738966798</v>
      </c>
      <c r="AD40" s="1">
        <v>1918.7464479697564</v>
      </c>
      <c r="AE40" s="1">
        <v>19.809821899355395</v>
      </c>
      <c r="AF40" s="1">
        <v>503.169476243627</v>
      </c>
      <c r="AG40" s="1">
        <v>57.669303738882526</v>
      </c>
      <c r="AH40" s="1">
        <v>1464.800314967616</v>
      </c>
      <c r="AI40" s="1">
        <v>26.403174212598426</v>
      </c>
      <c r="AJ40" s="1">
        <v>670.640625</v>
      </c>
      <c r="AK40" s="1">
        <v>27.190575787401578</v>
      </c>
      <c r="AL40" s="1">
        <v>690.640625</v>
      </c>
      <c r="AM40" s="1">
        <v>47.662611408199602</v>
      </c>
      <c r="AN40" s="1">
        <v>1210.6303297682698</v>
      </c>
      <c r="AO40" s="1">
        <v>15.480437992125985</v>
      </c>
      <c r="AP40" s="1">
        <v>393.203125</v>
      </c>
      <c r="AQ40" s="1">
        <v>20.954615852246409</v>
      </c>
      <c r="AR40" s="1">
        <v>532.24724264705878</v>
      </c>
      <c r="AS40" s="1">
        <f t="shared" si="0"/>
        <v>33.94291338582677</v>
      </c>
      <c r="AT40" s="1">
        <v>862.15</v>
      </c>
      <c r="AU40" s="1">
        <v>15.375355503226734</v>
      </c>
      <c r="AV40" s="1">
        <v>390.53402978195902</v>
      </c>
      <c r="AW40" s="1">
        <v>3.6637926547806283</v>
      </c>
      <c r="AX40" s="1">
        <v>93.060333431427949</v>
      </c>
      <c r="AY40" s="1">
        <v>8.2099977446590806</v>
      </c>
      <c r="AZ40" s="1">
        <v>208.53394271434064</v>
      </c>
      <c r="BA40" s="1">
        <v>4.9182772607969456</v>
      </c>
      <c r="BB40" s="1">
        <v>124.92424242424242</v>
      </c>
      <c r="BC40" s="2"/>
      <c r="BE40" s="2"/>
      <c r="BF40" s="2"/>
      <c r="BG40" s="1"/>
    </row>
    <row r="41" spans="1:59" x14ac:dyDescent="0.25">
      <c r="A41">
        <v>76</v>
      </c>
      <c r="B41" s="2">
        <v>1930</v>
      </c>
      <c r="C41" s="2">
        <v>203.57662499999998</v>
      </c>
      <c r="D41" s="2">
        <v>92.324999999999989</v>
      </c>
      <c r="E41" s="1">
        <v>62.715268279613845</v>
      </c>
      <c r="F41" s="1">
        <v>1592.9678143021915</v>
      </c>
      <c r="G41" s="1">
        <v>59.408815242169126</v>
      </c>
      <c r="H41" s="1">
        <v>1508.9839071510958</v>
      </c>
      <c r="I41" s="1">
        <v>21.838771956390065</v>
      </c>
      <c r="J41" s="1">
        <v>554.70480769230767</v>
      </c>
      <c r="K41" s="1">
        <v>42.002574197456092</v>
      </c>
      <c r="L41" s="1">
        <v>1066.8653846153848</v>
      </c>
      <c r="M41" s="1">
        <v>46.473908309538231</v>
      </c>
      <c r="N41" s="1">
        <v>1180.4372710622711</v>
      </c>
      <c r="O41" s="1">
        <v>71.465213583077755</v>
      </c>
      <c r="P41" s="1">
        <v>1815.216425010175</v>
      </c>
      <c r="Q41" s="1">
        <v>47.874537617893921</v>
      </c>
      <c r="R41" s="1">
        <v>1216.0132554945055</v>
      </c>
      <c r="S41" s="1">
        <v>26.801796259842522</v>
      </c>
      <c r="T41" s="1">
        <v>680.765625</v>
      </c>
      <c r="U41" s="1">
        <v>21.832114735658042</v>
      </c>
      <c r="V41" s="1">
        <v>554.53571428571422</v>
      </c>
      <c r="W41" s="1">
        <v>24.435190793458514</v>
      </c>
      <c r="X41" s="1">
        <v>620.65384615384619</v>
      </c>
      <c r="Y41" s="1">
        <v>29.336220472440946</v>
      </c>
      <c r="Z41" s="1">
        <v>745.14</v>
      </c>
      <c r="AA41" s="1">
        <v>53.955949256342961</v>
      </c>
      <c r="AB41" s="1">
        <v>1370.4811111111112</v>
      </c>
      <c r="AC41" s="1">
        <v>75.937125333381772</v>
      </c>
      <c r="AD41" s="1">
        <v>1928.8029834678969</v>
      </c>
      <c r="AE41" s="1">
        <v>19.707721976461769</v>
      </c>
      <c r="AF41" s="1">
        <v>500.57613820212896</v>
      </c>
      <c r="AG41" s="1">
        <v>57.91502944714631</v>
      </c>
      <c r="AH41" s="1">
        <v>1471.0417479575162</v>
      </c>
      <c r="AI41" s="1">
        <v>26.533918837068445</v>
      </c>
      <c r="AJ41" s="1">
        <v>673.96153846153845</v>
      </c>
      <c r="AK41" s="1">
        <v>27.321320411871593</v>
      </c>
      <c r="AL41" s="1">
        <v>693.96153846153845</v>
      </c>
      <c r="AM41" s="1">
        <v>48.018694295900197</v>
      </c>
      <c r="AN41" s="1">
        <v>1219.6748351158649</v>
      </c>
      <c r="AO41" s="1">
        <v>15.552073456003676</v>
      </c>
      <c r="AP41" s="1">
        <v>395.02266578249333</v>
      </c>
      <c r="AQ41" s="1">
        <v>21.043307086614174</v>
      </c>
      <c r="AR41" s="1">
        <v>534.5</v>
      </c>
      <c r="AS41" s="1">
        <f t="shared" si="0"/>
        <v>34.212598425196852</v>
      </c>
      <c r="AT41" s="1">
        <v>869</v>
      </c>
      <c r="AU41" s="1">
        <v>15.177165354330709</v>
      </c>
      <c r="AV41" s="1">
        <v>385.5</v>
      </c>
      <c r="AW41" s="1">
        <v>3.6699475065616802</v>
      </c>
      <c r="AX41" s="1">
        <v>93.216666666666669</v>
      </c>
      <c r="AY41" s="1">
        <v>8.2547982283464574</v>
      </c>
      <c r="AZ41" s="1">
        <v>209.671875</v>
      </c>
      <c r="BA41" s="1">
        <v>4.9409348967248663</v>
      </c>
      <c r="BB41" s="1">
        <v>125.4997463768116</v>
      </c>
      <c r="BC41" s="2"/>
      <c r="BF41" s="2"/>
      <c r="BG41" s="1"/>
    </row>
    <row r="42" spans="1:59" x14ac:dyDescent="0.25">
      <c r="A42">
        <v>76.5</v>
      </c>
      <c r="B42" s="2">
        <v>1943</v>
      </c>
      <c r="C42" s="2">
        <v>215.32676194852942</v>
      </c>
      <c r="D42" s="2">
        <v>97.653860294117649</v>
      </c>
      <c r="E42" s="1">
        <v>63.575181548997548</v>
      </c>
      <c r="F42" s="1">
        <v>1614.8096113445376</v>
      </c>
      <c r="G42" s="1">
        <v>59.917168786309801</v>
      </c>
      <c r="H42" s="1">
        <v>1521.8960871722688</v>
      </c>
      <c r="I42" s="1">
        <v>21.925634295713035</v>
      </c>
      <c r="J42" s="1">
        <v>556.91111111111104</v>
      </c>
      <c r="K42" s="1">
        <v>42.454802984185804</v>
      </c>
      <c r="L42" s="1">
        <v>1078.3519957983194</v>
      </c>
      <c r="M42" s="1">
        <v>46.606721034870645</v>
      </c>
      <c r="N42" s="1">
        <v>1183.8107142857143</v>
      </c>
      <c r="O42" s="1">
        <v>71.980450747609552</v>
      </c>
      <c r="P42" s="1">
        <v>1828.3034489892825</v>
      </c>
      <c r="Q42" s="1">
        <v>48.158962181009436</v>
      </c>
      <c r="R42" s="1">
        <v>1223.2376393976397</v>
      </c>
      <c r="S42" s="1">
        <v>26.969713160854891</v>
      </c>
      <c r="T42" s="1">
        <v>685.03071428571423</v>
      </c>
      <c r="U42" s="1">
        <v>22.241278391656479</v>
      </c>
      <c r="V42" s="1">
        <v>564.92847114807455</v>
      </c>
      <c r="W42" s="1">
        <v>24.583199526529771</v>
      </c>
      <c r="X42" s="1">
        <v>624.41326797385614</v>
      </c>
      <c r="Y42" s="1">
        <v>29.486784502774356</v>
      </c>
      <c r="Z42" s="1">
        <v>748.9643263704686</v>
      </c>
      <c r="AA42" s="1">
        <v>54.173228346456696</v>
      </c>
      <c r="AB42" s="1">
        <v>1376</v>
      </c>
      <c r="AC42" s="1">
        <v>76.264918861245278</v>
      </c>
      <c r="AD42" s="1">
        <v>1937.1289390756301</v>
      </c>
      <c r="AE42" s="1">
        <v>20.143059372130047</v>
      </c>
      <c r="AF42" s="1">
        <v>511.6337080521032</v>
      </c>
      <c r="AG42" s="1">
        <v>58.410126859142608</v>
      </c>
      <c r="AH42" s="1">
        <v>1483.6172222222222</v>
      </c>
      <c r="AI42" s="1">
        <v>26.622344849275493</v>
      </c>
      <c r="AJ42" s="1">
        <v>676.2075591715975</v>
      </c>
      <c r="AK42" s="1">
        <v>27.409746424078644</v>
      </c>
      <c r="AL42" s="1">
        <v>696.2075591715975</v>
      </c>
      <c r="AM42" s="1">
        <v>48.374777183600699</v>
      </c>
      <c r="AN42" s="1">
        <v>1228.7193404634577</v>
      </c>
      <c r="AO42" s="1">
        <v>15.708446112204726</v>
      </c>
      <c r="AP42" s="1">
        <v>398.99453125000002</v>
      </c>
      <c r="AQ42" s="1">
        <v>21.501056079104366</v>
      </c>
      <c r="AR42" s="1">
        <v>546.12682440925084</v>
      </c>
      <c r="AS42" s="1">
        <f t="shared" si="0"/>
        <v>34.218503937007874</v>
      </c>
      <c r="AT42" s="1">
        <v>869.15</v>
      </c>
      <c r="AU42" s="1">
        <v>15.26935695538058</v>
      </c>
      <c r="AV42" s="1">
        <v>387.8416666666667</v>
      </c>
      <c r="AW42" s="1">
        <v>3.688976377952756</v>
      </c>
      <c r="AX42" s="1">
        <v>93.7</v>
      </c>
      <c r="AY42" s="1">
        <v>8.3747539370078741</v>
      </c>
      <c r="AZ42" s="1">
        <v>212.71875</v>
      </c>
      <c r="BA42" s="1">
        <v>4.9676563867016625</v>
      </c>
      <c r="BB42" s="1">
        <v>126.17847222222223</v>
      </c>
      <c r="BC42" s="2"/>
      <c r="BF42" s="2"/>
      <c r="BG42" s="1"/>
    </row>
    <row r="43" spans="1:59" x14ac:dyDescent="0.25">
      <c r="A43">
        <v>77</v>
      </c>
      <c r="B43" s="2">
        <v>1956</v>
      </c>
      <c r="C43" s="2">
        <v>226.08179999999999</v>
      </c>
      <c r="D43" s="2">
        <v>102.53142857142856</v>
      </c>
      <c r="E43" s="1">
        <v>64.045438070241218</v>
      </c>
      <c r="F43" s="1">
        <v>1626.754126984127</v>
      </c>
      <c r="G43" s="1">
        <v>60.583393090238722</v>
      </c>
      <c r="H43" s="1">
        <v>1538.8181844920634</v>
      </c>
      <c r="I43" s="1">
        <v>22.107049118860143</v>
      </c>
      <c r="J43" s="1">
        <v>561.51904761904757</v>
      </c>
      <c r="K43" s="1">
        <v>42.720087829218663</v>
      </c>
      <c r="L43" s="1">
        <v>1085.0902308621539</v>
      </c>
      <c r="M43" s="1">
        <v>46.990504863362666</v>
      </c>
      <c r="N43" s="1">
        <v>1193.5588235294117</v>
      </c>
      <c r="O43" s="1">
        <v>72.522633388775205</v>
      </c>
      <c r="P43" s="1">
        <v>1842.0748880748899</v>
      </c>
      <c r="Q43" s="1">
        <v>48.413211409471174</v>
      </c>
      <c r="R43" s="1">
        <v>1229.6955698005677</v>
      </c>
      <c r="S43" s="1">
        <v>27.143919651446286</v>
      </c>
      <c r="T43" s="1">
        <v>689.4555591467356</v>
      </c>
      <c r="U43" s="1">
        <v>22.090782769800832</v>
      </c>
      <c r="V43" s="1">
        <v>561.10588235294108</v>
      </c>
      <c r="W43" s="1">
        <v>24.635592425946758</v>
      </c>
      <c r="X43" s="1">
        <v>625.74404761904759</v>
      </c>
      <c r="Y43" s="1">
        <v>29.6353745824821</v>
      </c>
      <c r="Z43" s="1">
        <v>752.73851439504529</v>
      </c>
      <c r="AA43" s="1">
        <v>54.21889763779528</v>
      </c>
      <c r="AB43" s="1">
        <v>1377.16</v>
      </c>
      <c r="AC43" s="1">
        <v>76.551932050160403</v>
      </c>
      <c r="AD43" s="1">
        <v>1944.4190740740742</v>
      </c>
      <c r="AE43" s="1">
        <v>20.692936131145373</v>
      </c>
      <c r="AF43" s="1">
        <v>525.60057773109247</v>
      </c>
      <c r="AG43" s="1">
        <v>58.647120596995478</v>
      </c>
      <c r="AH43" s="1">
        <v>1489.6368631636851</v>
      </c>
      <c r="AI43" s="1">
        <v>26.723847019122609</v>
      </c>
      <c r="AJ43" s="1">
        <v>678.78571428571422</v>
      </c>
      <c r="AK43" s="1">
        <v>27.511248593925757</v>
      </c>
      <c r="AL43" s="1">
        <v>698.78571428571422</v>
      </c>
      <c r="AM43" s="1">
        <v>48.730860071301201</v>
      </c>
      <c r="AN43" s="1">
        <v>1237.7638458110505</v>
      </c>
      <c r="AO43" s="1">
        <v>15.920290172061824</v>
      </c>
      <c r="AP43" s="1">
        <v>404.37537037037032</v>
      </c>
      <c r="AQ43" s="1">
        <v>21.658179200662701</v>
      </c>
      <c r="AR43" s="1">
        <v>550.11775169683256</v>
      </c>
      <c r="AS43" s="1">
        <f t="shared" si="0"/>
        <v>34.224409448818896</v>
      </c>
      <c r="AT43" s="1">
        <v>869.3</v>
      </c>
      <c r="AU43" s="1">
        <v>15.313171080887619</v>
      </c>
      <c r="AV43" s="1">
        <v>388.9545454545455</v>
      </c>
      <c r="AW43" s="1">
        <v>3.703058752271351</v>
      </c>
      <c r="AX43" s="1">
        <v>94.057692307692307</v>
      </c>
      <c r="AY43" s="1">
        <v>8.4398043230066548</v>
      </c>
      <c r="AZ43" s="1">
        <v>214.37102980436902</v>
      </c>
      <c r="BA43" s="1">
        <v>4.978883321403007</v>
      </c>
      <c r="BB43" s="1">
        <v>126.46363636363637</v>
      </c>
      <c r="BC43" s="2"/>
      <c r="BE43" s="1"/>
      <c r="BF43" s="2"/>
      <c r="BG43" s="1"/>
    </row>
    <row r="44" spans="1:59" x14ac:dyDescent="0.25">
      <c r="A44">
        <v>77.5</v>
      </c>
      <c r="B44" s="2">
        <v>1969</v>
      </c>
      <c r="C44" s="2">
        <v>213.37785000000002</v>
      </c>
      <c r="D44" s="2">
        <v>96.77000000000001</v>
      </c>
      <c r="E44" s="1">
        <v>64.333070866141739</v>
      </c>
      <c r="F44" s="1">
        <v>1634.06</v>
      </c>
      <c r="G44" s="1">
        <v>61.377977362204732</v>
      </c>
      <c r="H44" s="1">
        <v>1559.0006250000001</v>
      </c>
      <c r="I44" s="1">
        <v>22.271653543307089</v>
      </c>
      <c r="J44" s="1">
        <v>565.70000000000005</v>
      </c>
      <c r="K44" s="1">
        <v>43.240600393700795</v>
      </c>
      <c r="L44" s="1">
        <v>1098.3112500000002</v>
      </c>
      <c r="M44" s="1">
        <v>47.265354330708661</v>
      </c>
      <c r="N44" s="1">
        <v>1200.54</v>
      </c>
      <c r="O44" s="1">
        <v>72.793444889901579</v>
      </c>
      <c r="P44" s="1">
        <v>1848.9535002035</v>
      </c>
      <c r="Q44" s="1">
        <v>48.722178958399411</v>
      </c>
      <c r="R44" s="1">
        <v>1237.5433455433449</v>
      </c>
      <c r="S44" s="1">
        <v>27.18272348309403</v>
      </c>
      <c r="T44" s="1">
        <v>690.44117647058829</v>
      </c>
      <c r="U44" s="1">
        <v>22.16194730466384</v>
      </c>
      <c r="V44" s="1">
        <v>562.91346153846155</v>
      </c>
      <c r="W44" s="1">
        <v>24.870078740157485</v>
      </c>
      <c r="X44" s="1">
        <v>631.70000000000005</v>
      </c>
      <c r="Y44" s="1">
        <v>30.052699093080168</v>
      </c>
      <c r="Z44" s="1">
        <v>763.3385569642362</v>
      </c>
      <c r="AA44" s="1">
        <v>54.724409448818903</v>
      </c>
      <c r="AB44" s="1">
        <v>1390</v>
      </c>
      <c r="AC44" s="1">
        <v>77.028346456692915</v>
      </c>
      <c r="AD44" s="1">
        <v>1956.52</v>
      </c>
      <c r="AE44" s="1">
        <v>21.300581411869036</v>
      </c>
      <c r="AF44" s="1">
        <v>541.03476786147348</v>
      </c>
      <c r="AG44" s="1">
        <v>59.280314960629916</v>
      </c>
      <c r="AH44" s="1">
        <v>1505.7199999999998</v>
      </c>
      <c r="AI44" s="1">
        <v>26.790759610930987</v>
      </c>
      <c r="AJ44" s="1">
        <v>680.48529411764707</v>
      </c>
      <c r="AK44" s="1">
        <v>27.578161185734139</v>
      </c>
      <c r="AL44" s="1">
        <v>700.48529411764707</v>
      </c>
      <c r="AM44" s="1">
        <v>49.086942959001803</v>
      </c>
      <c r="AN44" s="1">
        <v>1246.8083511586458</v>
      </c>
      <c r="AO44" s="1">
        <v>16.004724409448819</v>
      </c>
      <c r="AP44" s="1">
        <v>406.52</v>
      </c>
      <c r="AQ44" s="1">
        <v>21.867030231232405</v>
      </c>
      <c r="AR44" s="1">
        <v>555.42256787330302</v>
      </c>
      <c r="AS44" s="1">
        <f t="shared" si="0"/>
        <v>34.405511811023622</v>
      </c>
      <c r="AT44" s="1">
        <v>873.9</v>
      </c>
      <c r="AU44" s="1">
        <v>15.461897941355563</v>
      </c>
      <c r="AV44" s="1">
        <v>392.73220771043128</v>
      </c>
      <c r="AW44" s="1">
        <v>3.7158968370479113</v>
      </c>
      <c r="AX44" s="1">
        <v>94.383779661016945</v>
      </c>
      <c r="AY44" s="1">
        <v>8.4606299212598426</v>
      </c>
      <c r="AZ44" s="1">
        <v>214.89999999999998</v>
      </c>
      <c r="BA44" s="1">
        <v>5.0285041877176422</v>
      </c>
      <c r="BB44" s="1">
        <v>127.72400636802811</v>
      </c>
      <c r="BC44" s="2"/>
      <c r="BE44" s="1"/>
      <c r="BF44" s="2"/>
      <c r="BG44" s="1"/>
    </row>
    <row r="45" spans="1:59" x14ac:dyDescent="0.25">
      <c r="A45">
        <v>78</v>
      </c>
      <c r="B45" s="2">
        <v>1981</v>
      </c>
      <c r="C45" s="2">
        <v>223.89569999999998</v>
      </c>
      <c r="D45" s="2">
        <v>101.53999999999999</v>
      </c>
      <c r="E45" s="1">
        <v>64.664862204724415</v>
      </c>
      <c r="F45" s="1">
        <v>1642.4875</v>
      </c>
      <c r="G45" s="1">
        <v>61.643454724409459</v>
      </c>
      <c r="H45" s="1">
        <v>1565.7437500000001</v>
      </c>
      <c r="I45" s="1">
        <v>22.330708661417326</v>
      </c>
      <c r="J45" s="1">
        <v>567.20000000000005</v>
      </c>
      <c r="K45" s="1">
        <v>43.287401574803155</v>
      </c>
      <c r="L45" s="1">
        <v>1099.5</v>
      </c>
      <c r="M45" s="1">
        <v>47.413861390823747</v>
      </c>
      <c r="N45" s="1">
        <v>1204.3120793269231</v>
      </c>
      <c r="O45" s="1">
        <v>73.251124058210834</v>
      </c>
      <c r="P45" s="1">
        <v>1860.5785510785549</v>
      </c>
      <c r="Q45" s="1">
        <v>48.947703652428153</v>
      </c>
      <c r="R45" s="1">
        <v>1243.271672771675</v>
      </c>
      <c r="S45" s="1">
        <v>27.26673228346457</v>
      </c>
      <c r="T45" s="1">
        <v>692.57500000000005</v>
      </c>
      <c r="U45" s="1">
        <v>22.349413067392309</v>
      </c>
      <c r="V45" s="1">
        <v>567.67509191176464</v>
      </c>
      <c r="W45" s="1">
        <v>24.956692913385826</v>
      </c>
      <c r="X45" s="1">
        <v>633.9</v>
      </c>
      <c r="Y45" s="1">
        <v>30.218364426171441</v>
      </c>
      <c r="Z45" s="1">
        <v>767.54645642475452</v>
      </c>
      <c r="AA45" s="1">
        <v>54.839128564811752</v>
      </c>
      <c r="AB45" s="1">
        <v>1392.9138655462184</v>
      </c>
      <c r="AC45" s="1">
        <v>77.222713888705087</v>
      </c>
      <c r="AD45" s="1">
        <v>1961.4569327731092</v>
      </c>
      <c r="AE45" s="1">
        <v>21.469993753844985</v>
      </c>
      <c r="AF45" s="1">
        <v>545.33784134766256</v>
      </c>
      <c r="AG45" s="1">
        <v>59.520082574434213</v>
      </c>
      <c r="AH45" s="1">
        <v>1511.8100973906289</v>
      </c>
      <c r="AI45" s="1">
        <v>26.86958661417323</v>
      </c>
      <c r="AJ45" s="1">
        <v>682.48749999999995</v>
      </c>
      <c r="AK45" s="1">
        <v>27.656988188976378</v>
      </c>
      <c r="AL45" s="1">
        <v>702.48749999999995</v>
      </c>
      <c r="AM45" s="1">
        <v>49.443025846702298</v>
      </c>
      <c r="AN45" s="1">
        <v>1255.8528565062384</v>
      </c>
      <c r="AO45" s="1">
        <v>16.110467809170913</v>
      </c>
      <c r="AP45" s="1">
        <v>409.20588235294122</v>
      </c>
      <c r="AQ45" s="1">
        <v>22.20441733174189</v>
      </c>
      <c r="AR45" s="1">
        <v>563.99220022624399</v>
      </c>
      <c r="AS45" s="1">
        <f t="shared" si="0"/>
        <v>34.586614173228348</v>
      </c>
      <c r="AT45" s="1">
        <v>878.5</v>
      </c>
      <c r="AU45" s="1">
        <v>15.471336236644468</v>
      </c>
      <c r="AV45" s="1">
        <v>392.97194041076949</v>
      </c>
      <c r="AW45" s="1">
        <v>3.7589566929133857</v>
      </c>
      <c r="AX45" s="1">
        <v>95.477499999999992</v>
      </c>
      <c r="AY45" s="1">
        <v>8.5928670680870773</v>
      </c>
      <c r="AZ45" s="1">
        <v>218.25882352941176</v>
      </c>
      <c r="BA45" s="1">
        <v>5.0028671687778159</v>
      </c>
      <c r="BB45" s="1">
        <v>127.07282608695652</v>
      </c>
      <c r="BC45" s="2"/>
      <c r="BF45" s="2"/>
      <c r="BG45" s="1"/>
    </row>
    <row r="46" spans="1:59" x14ac:dyDescent="0.25">
      <c r="A46">
        <v>78.5</v>
      </c>
      <c r="B46" s="2">
        <v>1994</v>
      </c>
      <c r="C46" s="2">
        <v>208.8135</v>
      </c>
      <c r="D46" s="2">
        <v>94.7</v>
      </c>
      <c r="E46" s="1">
        <v>65.669291338582681</v>
      </c>
      <c r="F46" s="1">
        <v>1668</v>
      </c>
      <c r="G46" s="1">
        <v>62.44094488188977</v>
      </c>
      <c r="H46" s="1">
        <v>1586</v>
      </c>
      <c r="I46" s="1">
        <v>22.423286243631313</v>
      </c>
      <c r="J46" s="1">
        <v>569.55147058823536</v>
      </c>
      <c r="K46" s="1">
        <v>43.629921259842526</v>
      </c>
      <c r="L46" s="1">
        <v>1108.2</v>
      </c>
      <c r="M46" s="1">
        <v>47.637795275590555</v>
      </c>
      <c r="N46" s="1">
        <v>1210</v>
      </c>
      <c r="O46" s="1">
        <v>73.736784504500989</v>
      </c>
      <c r="P46" s="1">
        <v>1872.9143264143249</v>
      </c>
      <c r="Q46" s="1">
        <v>49.248158883985631</v>
      </c>
      <c r="R46" s="1">
        <v>1250.903235653235</v>
      </c>
      <c r="S46" s="1">
        <v>27.318897637795278</v>
      </c>
      <c r="T46" s="1">
        <v>693.9</v>
      </c>
      <c r="U46" s="1">
        <v>22.464566929133859</v>
      </c>
      <c r="V46" s="1">
        <v>570.6</v>
      </c>
      <c r="W46" s="1">
        <v>24.981060175413187</v>
      </c>
      <c r="X46" s="1">
        <v>634.51892845549492</v>
      </c>
      <c r="Y46" s="1">
        <v>30.328928425373618</v>
      </c>
      <c r="Z46" s="1">
        <v>770.35478200448983</v>
      </c>
      <c r="AA46" s="1">
        <v>56.210629921259844</v>
      </c>
      <c r="AB46" s="1">
        <v>1427.75</v>
      </c>
      <c r="AC46" s="1">
        <v>78.164370078740163</v>
      </c>
      <c r="AD46" s="1">
        <v>1985.375</v>
      </c>
      <c r="AE46" s="1">
        <v>21.609878536765809</v>
      </c>
      <c r="AF46" s="1">
        <v>548.89091483385153</v>
      </c>
      <c r="AG46" s="1">
        <v>59.751301449417326</v>
      </c>
      <c r="AH46" s="1">
        <v>1517.6830568152</v>
      </c>
      <c r="AI46" s="1">
        <v>26.90824455766559</v>
      </c>
      <c r="AJ46" s="1">
        <v>683.46941176470591</v>
      </c>
      <c r="AK46" s="1">
        <v>27.695646132468738</v>
      </c>
      <c r="AL46" s="1">
        <v>703.46941176470591</v>
      </c>
      <c r="AM46" s="1">
        <v>49.7991087344028</v>
      </c>
      <c r="AN46" s="1">
        <v>1264.8973618538309</v>
      </c>
      <c r="AO46" s="1">
        <v>16.38188976377953</v>
      </c>
      <c r="AP46" s="1">
        <v>416.1</v>
      </c>
      <c r="AQ46" s="1">
        <v>22.664496058897363</v>
      </c>
      <c r="AR46" s="1">
        <v>575.67819989599298</v>
      </c>
      <c r="AS46" s="1">
        <f t="shared" si="0"/>
        <v>35.305118110236222</v>
      </c>
      <c r="AT46" s="1">
        <v>896.75</v>
      </c>
      <c r="AU46" s="1">
        <v>15.581258997786005</v>
      </c>
      <c r="AV46" s="1">
        <v>395.76397854376449</v>
      </c>
      <c r="AW46" s="1">
        <v>3.7833395825521809</v>
      </c>
      <c r="AX46" s="1">
        <v>96.096825396825395</v>
      </c>
      <c r="AY46" s="1">
        <v>8.8744375430941052</v>
      </c>
      <c r="AZ46" s="1">
        <v>225.41071359459028</v>
      </c>
      <c r="BA46" s="1">
        <v>5.0196850393700787</v>
      </c>
      <c r="BB46" s="1">
        <v>127.5</v>
      </c>
      <c r="BC46" s="2"/>
      <c r="BF46" s="2"/>
      <c r="BG46" s="1"/>
    </row>
    <row r="47" spans="1:59" x14ac:dyDescent="0.25">
      <c r="A47">
        <v>79</v>
      </c>
      <c r="B47" s="2">
        <v>2007</v>
      </c>
      <c r="C47" s="2">
        <v>186.54300000000001</v>
      </c>
      <c r="D47" s="2">
        <v>84.6</v>
      </c>
      <c r="E47" s="1">
        <v>65.826771653543304</v>
      </c>
      <c r="F47" s="1">
        <v>1672</v>
      </c>
      <c r="G47" s="1">
        <v>62.624671909448821</v>
      </c>
      <c r="H47" s="1">
        <v>1590.6666665</v>
      </c>
      <c r="I47" s="1">
        <v>23.458522627430906</v>
      </c>
      <c r="J47" s="1">
        <v>595.84647473674499</v>
      </c>
      <c r="K47" s="1">
        <v>43.820733494592723</v>
      </c>
      <c r="L47" s="1">
        <v>1113.046630762655</v>
      </c>
      <c r="M47" s="1">
        <v>48.708079455532094</v>
      </c>
      <c r="N47" s="1">
        <v>1237.1852181705151</v>
      </c>
      <c r="O47" s="1">
        <v>74.222444950791541</v>
      </c>
      <c r="P47" s="1">
        <v>1885.2501017501049</v>
      </c>
      <c r="Q47" s="1">
        <v>49.451558939748033</v>
      </c>
      <c r="R47" s="1">
        <v>1256.0695970695999</v>
      </c>
      <c r="S47" s="1">
        <v>27.41934968985278</v>
      </c>
      <c r="T47" s="1">
        <v>696.45148212226059</v>
      </c>
      <c r="U47" s="1">
        <v>22.559055118110237</v>
      </c>
      <c r="V47" s="1">
        <v>573</v>
      </c>
      <c r="W47" s="1">
        <v>25.290091579709017</v>
      </c>
      <c r="X47" s="1">
        <v>642.36832612460898</v>
      </c>
      <c r="Y47" s="1">
        <v>30.716207835149493</v>
      </c>
      <c r="Z47" s="1">
        <v>780.19167901279707</v>
      </c>
      <c r="AA47" s="1">
        <v>56.850393700787407</v>
      </c>
      <c r="AB47" s="1">
        <v>1444</v>
      </c>
      <c r="AC47" s="1">
        <v>78.858267716535437</v>
      </c>
      <c r="AD47" s="1">
        <v>2003</v>
      </c>
      <c r="AE47" s="1">
        <v>21.76478090976579</v>
      </c>
      <c r="AF47" s="1">
        <v>552.82543510805101</v>
      </c>
      <c r="AG47" s="1">
        <v>60.899635811964963</v>
      </c>
      <c r="AH47" s="1">
        <v>1546.8507496239099</v>
      </c>
      <c r="AI47" s="1">
        <v>27.826085472633643</v>
      </c>
      <c r="AJ47" s="1">
        <v>706.78257100489452</v>
      </c>
      <c r="AK47" s="1">
        <v>28.613487047436795</v>
      </c>
      <c r="AL47" s="1">
        <v>726.78257100489452</v>
      </c>
      <c r="AM47" s="1">
        <v>50.155191622103402</v>
      </c>
      <c r="AN47" s="1">
        <v>1273.9418672014262</v>
      </c>
      <c r="AO47" s="1">
        <v>16.480258404563191</v>
      </c>
      <c r="AP47" s="1">
        <v>418.598563475905</v>
      </c>
      <c r="AQ47" s="1">
        <v>22.86593470990022</v>
      </c>
      <c r="AR47" s="1">
        <v>580.79474163146551</v>
      </c>
      <c r="AS47" s="1">
        <f t="shared" si="0"/>
        <v>36.023622047244096</v>
      </c>
      <c r="AT47" s="1">
        <v>915</v>
      </c>
      <c r="AU47" s="1">
        <v>15.808417104509362</v>
      </c>
      <c r="AV47" s="1">
        <v>401.53379445453777</v>
      </c>
      <c r="AW47" s="1">
        <v>3.8069661014785243</v>
      </c>
      <c r="AX47" s="1">
        <v>96.69693897755451</v>
      </c>
      <c r="AY47" s="1">
        <v>8.7162542182227227</v>
      </c>
      <c r="AZ47" s="1">
        <v>221.39285714285714</v>
      </c>
      <c r="BA47" s="1">
        <v>5.109400872777675</v>
      </c>
      <c r="BB47" s="1">
        <v>129.77878216855294</v>
      </c>
      <c r="BC47" s="2"/>
      <c r="BF47" s="2"/>
      <c r="BG47" s="1"/>
    </row>
    <row r="48" spans="1:59" x14ac:dyDescent="0.25">
      <c r="A48">
        <v>79.5</v>
      </c>
      <c r="B48" s="2">
        <v>2019</v>
      </c>
      <c r="C48" s="2">
        <v>216.53100000000001</v>
      </c>
      <c r="D48" s="2">
        <v>98.2</v>
      </c>
      <c r="E48" s="1">
        <v>66.259842519685037</v>
      </c>
      <c r="F48" s="1">
        <v>1683</v>
      </c>
      <c r="G48" s="1">
        <v>62.957325616546463</v>
      </c>
      <c r="H48" s="1">
        <v>1599.11607066028</v>
      </c>
      <c r="I48" s="1">
        <v>23.533171587930628</v>
      </c>
      <c r="J48" s="1">
        <v>597.74255833343796</v>
      </c>
      <c r="K48" s="1">
        <v>44.803479492947915</v>
      </c>
      <c r="L48" s="1">
        <v>1138.008379120877</v>
      </c>
      <c r="M48" s="1">
        <v>49.519101206561814</v>
      </c>
      <c r="N48" s="1">
        <v>1257.7851706466699</v>
      </c>
      <c r="O48" s="1">
        <v>74.729332711616138</v>
      </c>
      <c r="P48" s="1">
        <v>1898.12505087505</v>
      </c>
      <c r="Q48" s="1">
        <v>49.816248930422049</v>
      </c>
      <c r="R48" s="1">
        <v>1265.33272283272</v>
      </c>
      <c r="S48" s="1">
        <v>27.952755905511811</v>
      </c>
      <c r="T48" s="1">
        <v>710</v>
      </c>
      <c r="U48" s="1">
        <v>23.051181102362207</v>
      </c>
      <c r="V48" s="1">
        <v>585.5</v>
      </c>
      <c r="W48" s="1">
        <v>25.490533566726675</v>
      </c>
      <c r="X48" s="1">
        <v>647.45955259485754</v>
      </c>
      <c r="Y48" s="1">
        <v>31.029891736460002</v>
      </c>
      <c r="Z48" s="1">
        <v>788.15925010608396</v>
      </c>
      <c r="AA48" s="1">
        <v>58.188976377952763</v>
      </c>
      <c r="AB48" s="1">
        <v>1478</v>
      </c>
      <c r="AC48" s="1">
        <v>79.724409448818903</v>
      </c>
      <c r="AD48" s="1">
        <v>2025</v>
      </c>
      <c r="AE48" s="1">
        <v>22.470591470455986</v>
      </c>
      <c r="AF48" s="1">
        <v>570.75302334958201</v>
      </c>
      <c r="AG48" s="1">
        <v>62.06930657156142</v>
      </c>
      <c r="AH48" s="1">
        <v>1576.56038691766</v>
      </c>
      <c r="AI48" s="1">
        <v>27.913385826771655</v>
      </c>
      <c r="AJ48" s="1">
        <v>709</v>
      </c>
      <c r="AK48" s="1">
        <v>28.700787401574804</v>
      </c>
      <c r="AL48" s="1">
        <v>729</v>
      </c>
      <c r="AM48" s="1">
        <v>50.511274509803897</v>
      </c>
      <c r="AN48" s="1">
        <v>1282.9863725490188</v>
      </c>
      <c r="AO48" s="1">
        <v>16.924945064449332</v>
      </c>
      <c r="AP48" s="1">
        <v>429.89360463701303</v>
      </c>
      <c r="AQ48" s="1">
        <v>23.195227034760848</v>
      </c>
      <c r="AR48" s="1">
        <v>589.15876668292549</v>
      </c>
      <c r="AS48" s="1">
        <f t="shared" si="0"/>
        <v>36.259842519685044</v>
      </c>
      <c r="AT48" s="1">
        <v>921</v>
      </c>
      <c r="AU48" s="1">
        <v>15.937983241018779</v>
      </c>
      <c r="AV48" s="1">
        <v>404.82477432187699</v>
      </c>
      <c r="AW48" s="1">
        <v>3.8176876587031439</v>
      </c>
      <c r="AX48" s="1">
        <v>96.969266531059844</v>
      </c>
      <c r="AY48" s="1">
        <v>8.8385826771653555</v>
      </c>
      <c r="AZ48" s="1">
        <v>224.5</v>
      </c>
      <c r="BA48" s="1">
        <v>5.122047244094488</v>
      </c>
      <c r="BB48" s="1">
        <v>130.1</v>
      </c>
      <c r="BC48" s="2"/>
      <c r="BF48" s="2"/>
      <c r="BG48" s="1"/>
    </row>
    <row r="49" spans="1:59" x14ac:dyDescent="0.25">
      <c r="A49">
        <v>80</v>
      </c>
      <c r="B49" s="2">
        <v>2032</v>
      </c>
      <c r="C49" s="2">
        <v>228.43799999999999</v>
      </c>
      <c r="D49" s="2">
        <v>103.6</v>
      </c>
      <c r="E49" s="1">
        <v>66.574803149606296</v>
      </c>
      <c r="F49" s="1">
        <v>1691</v>
      </c>
      <c r="G49" s="1">
        <v>63.348568380266343</v>
      </c>
      <c r="H49" s="1">
        <v>1609.053636858765</v>
      </c>
      <c r="I49" s="1">
        <v>23.637461961958508</v>
      </c>
      <c r="J49" s="1">
        <v>600.39153383374605</v>
      </c>
      <c r="K49" s="1">
        <v>44.999090114956893</v>
      </c>
      <c r="L49" s="1">
        <v>1142.9768889199049</v>
      </c>
      <c r="M49" s="1">
        <v>49.956552076666732</v>
      </c>
      <c r="N49" s="1">
        <v>1268.896422747335</v>
      </c>
      <c r="O49" s="1">
        <v>75.011533013501577</v>
      </c>
      <c r="P49" s="1">
        <v>1905.29293854294</v>
      </c>
      <c r="Q49" s="1">
        <v>50.180938921096455</v>
      </c>
      <c r="R49" s="1">
        <v>1274.5958485958499</v>
      </c>
      <c r="S49" s="1">
        <v>28.860892562272817</v>
      </c>
      <c r="T49" s="1">
        <v>733.06667108172951</v>
      </c>
      <c r="U49" s="1">
        <v>22.852517598768863</v>
      </c>
      <c r="V49" s="1">
        <v>580.45394700872907</v>
      </c>
      <c r="W49" s="1">
        <v>25.537687988217211</v>
      </c>
      <c r="X49" s="1">
        <v>648.65727490071708</v>
      </c>
      <c r="Y49" s="1">
        <v>31.172671256865375</v>
      </c>
      <c r="Z49" s="1">
        <v>791.7858499243805</v>
      </c>
      <c r="AA49" s="1">
        <v>59.212598425196852</v>
      </c>
      <c r="AB49" s="1">
        <v>1504</v>
      </c>
      <c r="AC49" s="1">
        <v>80.49212598425197</v>
      </c>
      <c r="AD49" s="1">
        <v>2044.5</v>
      </c>
      <c r="AE49" s="1">
        <v>23.015939864286153</v>
      </c>
      <c r="AF49" s="1">
        <v>584.6048725528683</v>
      </c>
      <c r="AG49" s="1">
        <v>62.619921574169879</v>
      </c>
      <c r="AH49" s="1">
        <v>1590.5460079839149</v>
      </c>
      <c r="AI49" s="1">
        <v>28.017258859831394</v>
      </c>
      <c r="AJ49" s="1">
        <v>711.6383750397174</v>
      </c>
      <c r="AK49" s="1">
        <v>28.804660434634545</v>
      </c>
      <c r="AL49" s="1">
        <v>731.6383750397174</v>
      </c>
      <c r="AM49" s="1">
        <v>50.867357397504399</v>
      </c>
      <c r="AN49" s="1">
        <v>1292.0308778966116</v>
      </c>
      <c r="AO49" s="1">
        <v>17.519685039370081</v>
      </c>
      <c r="AP49" s="1">
        <v>445</v>
      </c>
      <c r="AQ49" s="1">
        <v>23.405483659193095</v>
      </c>
      <c r="AR49" s="1">
        <v>594.49928494350456</v>
      </c>
      <c r="AS49" s="1">
        <f t="shared" si="0"/>
        <v>36.496062992125985</v>
      </c>
      <c r="AT49" s="1">
        <v>927</v>
      </c>
      <c r="AU49" s="1">
        <v>16.035015717012286</v>
      </c>
      <c r="AV49" s="1">
        <v>407.28939921211202</v>
      </c>
      <c r="AW49" s="1">
        <v>3.827251272435404</v>
      </c>
      <c r="AX49" s="1">
        <v>97.212182319859252</v>
      </c>
      <c r="AY49" s="1">
        <v>8.9960629921259851</v>
      </c>
      <c r="AZ49" s="1">
        <v>228.5</v>
      </c>
      <c r="BA49" s="1">
        <v>5.1257833696057151</v>
      </c>
      <c r="BB49" s="1">
        <v>130.19489758798517</v>
      </c>
      <c r="BC49" s="2"/>
      <c r="BF49" s="2"/>
      <c r="BG49" s="1"/>
    </row>
    <row r="50" spans="1:59" x14ac:dyDescent="0.25">
      <c r="A50">
        <v>80.5</v>
      </c>
      <c r="B50" s="2">
        <v>2045</v>
      </c>
      <c r="C50" s="2">
        <v>187.42500000000001</v>
      </c>
      <c r="D50" s="2">
        <v>85</v>
      </c>
      <c r="E50" s="1">
        <v>67.086614173228355</v>
      </c>
      <c r="F50" s="1">
        <v>1704</v>
      </c>
      <c r="G50" s="1">
        <v>63.838236340836616</v>
      </c>
      <c r="H50" s="1">
        <v>1621.49120305725</v>
      </c>
      <c r="I50" s="1">
        <v>23.797456159341458</v>
      </c>
      <c r="J50" s="1">
        <v>604.45538644727299</v>
      </c>
      <c r="K50" s="1">
        <v>45.212405190499609</v>
      </c>
      <c r="L50" s="1">
        <v>1148.39509183869</v>
      </c>
      <c r="M50" s="1">
        <v>50.188568101080129</v>
      </c>
      <c r="N50" s="1">
        <v>1274.7896297674351</v>
      </c>
      <c r="O50" s="1">
        <v>75.810244211313389</v>
      </c>
      <c r="P50" s="1">
        <v>1925.58020296736</v>
      </c>
      <c r="Q50" s="1">
        <v>50.314960629921259</v>
      </c>
      <c r="R50" s="1">
        <v>1278</v>
      </c>
      <c r="S50" s="1">
        <v>29.498609482538363</v>
      </c>
      <c r="T50" s="1">
        <v>749.26468085647434</v>
      </c>
      <c r="U50" s="1">
        <v>22.984028192023661</v>
      </c>
      <c r="V50" s="1">
        <v>583.79431607740094</v>
      </c>
      <c r="W50" s="1">
        <v>25.720951928671145</v>
      </c>
      <c r="X50" s="1">
        <v>653.31217898824707</v>
      </c>
      <c r="Y50" s="1">
        <v>31.414194026134101</v>
      </c>
      <c r="Z50" s="1">
        <v>797.92052826380609</v>
      </c>
      <c r="AA50" s="1">
        <v>68.882715625248295</v>
      </c>
      <c r="AB50" s="1">
        <v>1749.6209768813067</v>
      </c>
      <c r="AC50" s="1">
        <v>85.464979859868251</v>
      </c>
      <c r="AD50" s="1">
        <v>2170.8104884406534</v>
      </c>
      <c r="AE50" s="1">
        <v>23.844637806747194</v>
      </c>
      <c r="AF50" s="1">
        <v>605.65380029137873</v>
      </c>
      <c r="AG50" s="1">
        <v>63.965932009257685</v>
      </c>
      <c r="AH50" s="1">
        <v>1624.7346730351451</v>
      </c>
      <c r="AI50" s="1">
        <v>28.167223932668602</v>
      </c>
      <c r="AJ50" s="1">
        <v>715.44748788978245</v>
      </c>
      <c r="AK50" s="1">
        <v>28.95462550747175</v>
      </c>
      <c r="AL50" s="1">
        <v>735.44748788978245</v>
      </c>
      <c r="AM50" s="1">
        <v>51.223440285205001</v>
      </c>
      <c r="AN50" s="1">
        <v>1301.0753832442069</v>
      </c>
      <c r="AO50" s="1">
        <v>17.559055118110237</v>
      </c>
      <c r="AP50" s="1">
        <v>446</v>
      </c>
      <c r="AQ50" s="1">
        <v>23.654867014723582</v>
      </c>
      <c r="AR50" s="1">
        <v>600.83362217397894</v>
      </c>
      <c r="AS50" s="1">
        <f>+AT50/25.4</f>
        <v>36.732283464566933</v>
      </c>
      <c r="AT50" s="1">
        <v>933</v>
      </c>
      <c r="AU50" s="1">
        <v>16.132048193005769</v>
      </c>
      <c r="AV50" s="1">
        <v>409.75402410234653</v>
      </c>
      <c r="AW50" s="1">
        <v>3.9037440200259335</v>
      </c>
      <c r="AX50" s="1">
        <v>99.155098108658706</v>
      </c>
      <c r="AY50" s="1">
        <v>9.0017831030924409</v>
      </c>
      <c r="AZ50" s="1">
        <v>228.64529081854801</v>
      </c>
      <c r="BA50" s="1">
        <v>5.3149606299212602</v>
      </c>
      <c r="BB50" s="1">
        <v>135</v>
      </c>
      <c r="BC50" s="2"/>
      <c r="BF50" s="2"/>
      <c r="BG50" s="1"/>
    </row>
    <row r="54" spans="1:59" x14ac:dyDescent="0.25">
      <c r="AK54" s="1"/>
    </row>
    <row r="57" spans="1:59" x14ac:dyDescent="0.25">
      <c r="AK57" s="1"/>
    </row>
  </sheetData>
  <sheetProtection selectLockedCells="1" selectUnlockedCells="1"/>
  <sortState xmlns:xlrd2="http://schemas.microsoft.com/office/spreadsheetml/2017/richdata2" ref="BF3:BF50">
    <sortCondition ref="BF2"/>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8AE4-9E81-4E73-B828-05E388217C92}">
  <dimension ref="A1:BB50"/>
  <sheetViews>
    <sheetView topLeftCell="U3" workbookViewId="0">
      <selection activeCell="AS40" sqref="AS40"/>
    </sheetView>
  </sheetViews>
  <sheetFormatPr defaultRowHeight="15" x14ac:dyDescent="0.25"/>
  <cols>
    <col min="3" max="38" width="8.7109375" customWidth="1"/>
  </cols>
  <sheetData>
    <row r="1" spans="1:54" x14ac:dyDescent="0.25">
      <c r="A1" t="s">
        <v>66</v>
      </c>
      <c r="B1" t="s">
        <v>27</v>
      </c>
      <c r="C1" t="s">
        <v>1</v>
      </c>
      <c r="D1" t="s">
        <v>1</v>
      </c>
      <c r="E1" t="s">
        <v>44</v>
      </c>
      <c r="F1" t="s">
        <v>44</v>
      </c>
      <c r="G1" t="s">
        <v>3</v>
      </c>
      <c r="H1" t="s">
        <v>3</v>
      </c>
      <c r="I1" t="s">
        <v>4</v>
      </c>
      <c r="J1" t="s">
        <v>4</v>
      </c>
      <c r="K1" t="s">
        <v>5</v>
      </c>
      <c r="L1" t="s">
        <v>5</v>
      </c>
      <c r="M1" t="s">
        <v>6</v>
      </c>
      <c r="N1" t="s">
        <v>6</v>
      </c>
      <c r="O1" t="s">
        <v>7</v>
      </c>
      <c r="P1" t="s">
        <v>7</v>
      </c>
      <c r="Q1" t="s">
        <v>8</v>
      </c>
      <c r="R1" t="s">
        <v>8</v>
      </c>
      <c r="S1" s="9" t="s">
        <v>59</v>
      </c>
      <c r="T1" s="9" t="s">
        <v>59</v>
      </c>
      <c r="U1" s="9" t="s">
        <v>60</v>
      </c>
      <c r="V1" s="9" t="s">
        <v>60</v>
      </c>
      <c r="W1" t="s">
        <v>11</v>
      </c>
      <c r="X1" t="s">
        <v>11</v>
      </c>
      <c r="Y1" t="s">
        <v>12</v>
      </c>
      <c r="Z1" t="s">
        <v>12</v>
      </c>
      <c r="AA1" t="s">
        <v>13</v>
      </c>
      <c r="AB1" t="s">
        <v>13</v>
      </c>
      <c r="AC1" t="s">
        <v>14</v>
      </c>
      <c r="AD1" t="s">
        <v>14</v>
      </c>
      <c r="AE1" s="9"/>
      <c r="AF1" t="s">
        <v>15</v>
      </c>
      <c r="AG1" t="s">
        <v>16</v>
      </c>
      <c r="AH1" t="s">
        <v>16</v>
      </c>
      <c r="AI1" t="s">
        <v>17</v>
      </c>
      <c r="AJ1" t="s">
        <v>17</v>
      </c>
      <c r="AK1" t="s">
        <v>18</v>
      </c>
      <c r="AL1" t="s">
        <v>18</v>
      </c>
      <c r="AM1" s="1" t="s">
        <v>19</v>
      </c>
      <c r="AN1" s="1" t="s">
        <v>19</v>
      </c>
      <c r="AO1" s="9" t="s">
        <v>61</v>
      </c>
      <c r="AP1" s="9" t="s">
        <v>61</v>
      </c>
      <c r="AQ1" s="9" t="s">
        <v>62</v>
      </c>
      <c r="AR1" s="9" t="s">
        <v>62</v>
      </c>
      <c r="AS1" s="2" t="s">
        <v>63</v>
      </c>
      <c r="AT1" s="2" t="s">
        <v>63</v>
      </c>
      <c r="AU1" s="9" t="s">
        <v>64</v>
      </c>
      <c r="AV1" s="9" t="s">
        <v>64</v>
      </c>
      <c r="AW1" s="9" t="s">
        <v>65</v>
      </c>
      <c r="AX1" s="9" t="s">
        <v>65</v>
      </c>
      <c r="AY1" s="9" t="s">
        <v>49</v>
      </c>
      <c r="AZ1" s="9" t="s">
        <v>49</v>
      </c>
      <c r="BA1" t="s">
        <v>26</v>
      </c>
      <c r="BB1" t="s">
        <v>26</v>
      </c>
    </row>
    <row r="2" spans="1:54" x14ac:dyDescent="0.25">
      <c r="A2" s="1">
        <v>51</v>
      </c>
      <c r="B2" s="10">
        <v>1295</v>
      </c>
      <c r="C2" s="1">
        <v>98.122500000000002</v>
      </c>
      <c r="D2" s="1">
        <v>44.5</v>
      </c>
      <c r="E2" s="1">
        <v>42.01237212104607</v>
      </c>
      <c r="F2" s="1">
        <v>1067.1142518745701</v>
      </c>
      <c r="G2" s="1">
        <v>36.285939257592837</v>
      </c>
      <c r="H2" s="1">
        <v>921.662857142858</v>
      </c>
      <c r="I2" s="1">
        <v>13.280665758126379</v>
      </c>
      <c r="J2" s="1">
        <v>337.32891025640998</v>
      </c>
      <c r="K2" s="1">
        <v>24.552670300082717</v>
      </c>
      <c r="L2" s="1">
        <v>623.63782562210099</v>
      </c>
      <c r="M2" s="1">
        <v>28.788910528544449</v>
      </c>
      <c r="N2" s="1">
        <v>731.23832742502896</v>
      </c>
      <c r="O2" s="1">
        <v>48.148072149948625</v>
      </c>
      <c r="P2" s="1">
        <v>1222.9610326086949</v>
      </c>
      <c r="Q2" s="1">
        <v>30.940080451900037</v>
      </c>
      <c r="R2" s="1">
        <v>785.87804347826091</v>
      </c>
      <c r="S2" s="11">
        <v>16.896820170742679</v>
      </c>
      <c r="T2" s="1">
        <v>429.179232336864</v>
      </c>
      <c r="U2" s="1">
        <v>15.190116705278761</v>
      </c>
      <c r="V2" s="1">
        <v>385.82896431408051</v>
      </c>
      <c r="W2" s="1">
        <v>15.926181307380277</v>
      </c>
      <c r="X2" s="1">
        <v>404.525005207459</v>
      </c>
      <c r="Y2" s="1">
        <v>18.687315952948545</v>
      </c>
      <c r="Z2" s="1">
        <v>474.65782520489302</v>
      </c>
      <c r="AA2" s="1">
        <v>37.690607672340079</v>
      </c>
      <c r="AB2" s="1">
        <v>957.34143487743791</v>
      </c>
      <c r="AC2" s="1">
        <v>52.968503937007874</v>
      </c>
      <c r="AD2" s="1">
        <v>1345.3999999999999</v>
      </c>
      <c r="AE2" s="1">
        <v>11.523996052316889</v>
      </c>
      <c r="AF2" s="1">
        <v>292.70949972884898</v>
      </c>
      <c r="AG2" s="1">
        <v>41.485377247269689</v>
      </c>
      <c r="AH2" s="1">
        <v>1053.7285820806501</v>
      </c>
      <c r="AI2" s="1">
        <v>17</v>
      </c>
      <c r="AJ2" s="1">
        <v>431.79999999999995</v>
      </c>
      <c r="AK2" s="1">
        <v>18.006948298430117</v>
      </c>
      <c r="AL2" s="11">
        <v>457.37648678012499</v>
      </c>
      <c r="AM2" s="1">
        <v>31.188086393620001</v>
      </c>
      <c r="AN2" s="1">
        <v>792.17739439794798</v>
      </c>
      <c r="AO2" s="1">
        <v>10.125282030679468</v>
      </c>
      <c r="AP2" s="1">
        <v>257.18216357925849</v>
      </c>
      <c r="AQ2" s="1">
        <v>15</v>
      </c>
      <c r="AR2" s="1">
        <v>381</v>
      </c>
      <c r="AS2" s="12">
        <f>+AT2/25.4</f>
        <v>23.064046128092258</v>
      </c>
      <c r="AT2" s="2">
        <f>+AT3-6</f>
        <v>585.82677165354335</v>
      </c>
      <c r="AU2" s="1">
        <v>10.341335284610119</v>
      </c>
      <c r="AV2" s="1">
        <v>262.669916229097</v>
      </c>
      <c r="AW2" s="1">
        <v>2.6771653543307088</v>
      </c>
      <c r="AX2" s="1">
        <v>68</v>
      </c>
      <c r="AY2" s="1">
        <v>5.7112230448159069</v>
      </c>
      <c r="AZ2" s="1">
        <v>145.06506533832402</v>
      </c>
      <c r="BA2" s="1">
        <v>3.4055118110236222</v>
      </c>
      <c r="BB2" s="1">
        <v>86.5</v>
      </c>
    </row>
    <row r="3" spans="1:54" x14ac:dyDescent="0.25">
      <c r="A3" s="1">
        <v>52</v>
      </c>
      <c r="B3" s="10">
        <v>1321</v>
      </c>
      <c r="C3" s="1">
        <v>204.624</v>
      </c>
      <c r="D3" s="1">
        <v>92.8</v>
      </c>
      <c r="E3" s="1">
        <v>42.45425094273898</v>
      </c>
      <c r="F3" s="1">
        <v>1078.33797394557</v>
      </c>
      <c r="G3" s="1">
        <v>36.775928008998896</v>
      </c>
      <c r="H3" s="1">
        <v>934.10857142857196</v>
      </c>
      <c r="I3" s="1">
        <v>13.425196850393702</v>
      </c>
      <c r="J3" s="1">
        <v>341</v>
      </c>
      <c r="K3" s="1">
        <v>24.982707789550986</v>
      </c>
      <c r="L3" s="1">
        <v>634.56077785459502</v>
      </c>
      <c r="M3" s="1">
        <v>29.257305354892047</v>
      </c>
      <c r="N3" s="1">
        <v>743.13555601425799</v>
      </c>
      <c r="O3" s="1">
        <v>48.628320780554724</v>
      </c>
      <c r="P3" s="1">
        <v>1235.15934782609</v>
      </c>
      <c r="Q3" s="1">
        <v>31.29327285176311</v>
      </c>
      <c r="R3" s="11">
        <v>794.84913043478298</v>
      </c>
      <c r="S3" s="11">
        <v>17.235747463475946</v>
      </c>
      <c r="T3" s="1">
        <v>437.78798557228902</v>
      </c>
      <c r="U3" s="1">
        <v>15.985980382060474</v>
      </c>
      <c r="V3" s="1">
        <v>406.04390170433601</v>
      </c>
      <c r="W3" s="1">
        <v>16.107568524769686</v>
      </c>
      <c r="X3" s="1">
        <v>409.13224052915001</v>
      </c>
      <c r="Y3" s="1">
        <v>18.896089763982598</v>
      </c>
      <c r="Z3" s="1">
        <v>479.96068000515794</v>
      </c>
      <c r="AA3" s="1">
        <v>37.934772584385868</v>
      </c>
      <c r="AB3" s="1">
        <v>963.54322364340101</v>
      </c>
      <c r="AC3" s="1">
        <v>53.968503937007881</v>
      </c>
      <c r="AD3" s="1">
        <v>1370.8000000000002</v>
      </c>
      <c r="AE3" s="1">
        <v>11.674167110708741</v>
      </c>
      <c r="AF3" s="1">
        <v>296.52384461200199</v>
      </c>
      <c r="AG3" s="1">
        <v>41.808300603779919</v>
      </c>
      <c r="AH3" s="1">
        <v>1061.93083533601</v>
      </c>
      <c r="AI3" s="1">
        <v>17.100000000000001</v>
      </c>
      <c r="AJ3" s="1">
        <v>434.34000000000003</v>
      </c>
      <c r="AK3" s="1">
        <v>18.19524203497819</v>
      </c>
      <c r="AL3" s="11">
        <v>462.15914768844601</v>
      </c>
      <c r="AM3" s="1">
        <v>31.537144632007401</v>
      </c>
      <c r="AN3" s="1">
        <v>801.04347365298793</v>
      </c>
      <c r="AO3" s="1">
        <v>10.23368169477701</v>
      </c>
      <c r="AP3" s="1">
        <v>259.93551504733603</v>
      </c>
      <c r="AQ3" s="1">
        <v>15</v>
      </c>
      <c r="AR3" s="1">
        <v>381</v>
      </c>
      <c r="AS3" s="12">
        <f t="shared" ref="AS3:AS43" si="0">+AT3/25.4</f>
        <v>23.300266600533202</v>
      </c>
      <c r="AT3" s="2">
        <f>+AT4-6</f>
        <v>591.82677165354335</v>
      </c>
      <c r="AU3" s="1">
        <v>10.436268326945827</v>
      </c>
      <c r="AV3" s="1">
        <v>265.08121550442399</v>
      </c>
      <c r="AW3" s="1">
        <v>2.6</v>
      </c>
      <c r="AX3" s="1">
        <v>66.039999999999992</v>
      </c>
      <c r="AY3" s="1">
        <v>6.0025912020166148</v>
      </c>
      <c r="AZ3" s="1">
        <v>152.465816531222</v>
      </c>
      <c r="BA3" s="1">
        <v>3.4913543935379669</v>
      </c>
      <c r="BB3" s="1">
        <v>88.680401595864353</v>
      </c>
    </row>
    <row r="4" spans="1:54" x14ac:dyDescent="0.25">
      <c r="A4" s="1">
        <v>53</v>
      </c>
      <c r="B4" s="10">
        <v>1346</v>
      </c>
      <c r="C4" s="1">
        <v>128.5515</v>
      </c>
      <c r="D4" s="1">
        <v>58.3</v>
      </c>
      <c r="E4" s="1">
        <v>42.896129764431898</v>
      </c>
      <c r="F4" s="1">
        <v>1089.5616960165701</v>
      </c>
      <c r="G4" s="1">
        <v>37.265916760404963</v>
      </c>
      <c r="H4" s="1">
        <v>946.55428571428604</v>
      </c>
      <c r="I4" s="1">
        <v>13.527160306884726</v>
      </c>
      <c r="J4" s="1">
        <v>343.58987179487201</v>
      </c>
      <c r="K4" s="1">
        <v>25.412745279019255</v>
      </c>
      <c r="L4" s="1">
        <v>645.48373008708904</v>
      </c>
      <c r="M4" s="1">
        <v>29.725700181239649</v>
      </c>
      <c r="N4" s="1">
        <v>755.03278460348702</v>
      </c>
      <c r="O4" s="1">
        <v>49.105432642930424</v>
      </c>
      <c r="P4" s="1">
        <v>1247.2779891304326</v>
      </c>
      <c r="Q4" s="1">
        <v>31.649435124957193</v>
      </c>
      <c r="R4" s="1">
        <v>803.89565217391271</v>
      </c>
      <c r="S4" s="11">
        <v>17.554989716839156</v>
      </c>
      <c r="T4" s="1">
        <v>445.89673880771454</v>
      </c>
      <c r="U4" s="1">
        <v>16.274407488413487</v>
      </c>
      <c r="V4" s="1">
        <v>413.36995020570259</v>
      </c>
      <c r="W4" s="1">
        <v>16.288955742159136</v>
      </c>
      <c r="X4" s="1">
        <v>413.73947585084198</v>
      </c>
      <c r="Y4" s="1">
        <v>19.104863575016655</v>
      </c>
      <c r="Z4" s="1">
        <v>485.26353480542298</v>
      </c>
      <c r="AA4" s="1">
        <v>38.178937496431693</v>
      </c>
      <c r="AB4" s="1">
        <v>969.7450124093649</v>
      </c>
      <c r="AC4" s="1">
        <v>54.968503937007881</v>
      </c>
      <c r="AD4" s="1">
        <v>1396.2</v>
      </c>
      <c r="AE4" s="1">
        <v>11.824338169100592</v>
      </c>
      <c r="AF4" s="1">
        <v>300.33818949515501</v>
      </c>
      <c r="AG4" s="1">
        <v>42.131223960289766</v>
      </c>
      <c r="AH4" s="1">
        <v>1070.1330885913601</v>
      </c>
      <c r="AI4" s="1">
        <v>17.2</v>
      </c>
      <c r="AJ4" s="1">
        <v>436.87999999999994</v>
      </c>
      <c r="AK4" s="1">
        <v>18.383535771526301</v>
      </c>
      <c r="AL4" s="11">
        <v>466.941808596768</v>
      </c>
      <c r="AM4" s="1">
        <v>31.886202870394801</v>
      </c>
      <c r="AN4" s="1">
        <v>809.90955290802788</v>
      </c>
      <c r="AO4" s="1">
        <v>10.342081358874548</v>
      </c>
      <c r="AP4" s="1">
        <v>262.68886651541351</v>
      </c>
      <c r="AQ4" s="1">
        <v>16</v>
      </c>
      <c r="AR4" s="1">
        <v>406.4</v>
      </c>
      <c r="AS4" s="12">
        <f t="shared" si="0"/>
        <v>23.53648707297415</v>
      </c>
      <c r="AT4" s="2">
        <f>+AT5-6</f>
        <v>597.82677165354335</v>
      </c>
      <c r="AU4" s="1">
        <v>10.531201369281575</v>
      </c>
      <c r="AV4" s="1">
        <v>267.49251477975201</v>
      </c>
      <c r="AW4" s="1">
        <v>2.61</v>
      </c>
      <c r="AX4" s="1">
        <v>66.293999999999997</v>
      </c>
      <c r="AY4" s="1">
        <v>6.0823451859889968</v>
      </c>
      <c r="AZ4" s="1">
        <v>154.4915677241205</v>
      </c>
      <c r="BA4" s="1">
        <v>3.5655742855579002</v>
      </c>
      <c r="BB4" s="1">
        <v>90.565586853170657</v>
      </c>
    </row>
    <row r="5" spans="1:54" x14ac:dyDescent="0.25">
      <c r="A5" s="1">
        <v>53.5</v>
      </c>
      <c r="B5" s="10">
        <v>1359</v>
      </c>
      <c r="C5" s="1">
        <v>129.21299999999999</v>
      </c>
      <c r="D5" s="1">
        <v>58.599999999999994</v>
      </c>
      <c r="E5" s="1">
        <v>43.338008586124801</v>
      </c>
      <c r="F5" s="1">
        <v>1100.78541808757</v>
      </c>
      <c r="G5" s="1">
        <v>37.755905511811022</v>
      </c>
      <c r="H5" s="1">
        <v>959</v>
      </c>
      <c r="I5" s="1">
        <v>13.661417322834646</v>
      </c>
      <c r="J5" s="1">
        <v>347</v>
      </c>
      <c r="K5" s="1">
        <v>25.84278276848752</v>
      </c>
      <c r="L5" s="1">
        <v>656.40668231958296</v>
      </c>
      <c r="M5" s="1">
        <v>30.194095007587247</v>
      </c>
      <c r="N5" s="1">
        <v>766.93001319271605</v>
      </c>
      <c r="O5" s="1">
        <v>49.589840807942522</v>
      </c>
      <c r="P5" s="11">
        <v>1259.58195652174</v>
      </c>
      <c r="Q5" s="1">
        <v>32.00285861006504</v>
      </c>
      <c r="R5" s="11">
        <v>812.87260869565205</v>
      </c>
      <c r="S5" s="11">
        <v>17.874231970202345</v>
      </c>
      <c r="T5" s="1">
        <v>454.0054920431395</v>
      </c>
      <c r="U5" s="1">
        <v>16.352314034836496</v>
      </c>
      <c r="V5" s="1">
        <v>415.34877648484701</v>
      </c>
      <c r="W5" s="1">
        <v>16.470342959548585</v>
      </c>
      <c r="X5" s="1">
        <v>418.34671117253401</v>
      </c>
      <c r="Y5" s="1">
        <v>19.313637386050711</v>
      </c>
      <c r="Z5" s="1">
        <v>490.56638960568802</v>
      </c>
      <c r="AA5" s="1">
        <v>38.423102408477526</v>
      </c>
      <c r="AB5" s="1">
        <v>975.94680117532914</v>
      </c>
      <c r="AC5" s="1">
        <v>55.468503937007881</v>
      </c>
      <c r="AD5" s="1">
        <v>1408.9</v>
      </c>
      <c r="AE5" s="1">
        <v>11.974509227492481</v>
      </c>
      <c r="AF5" s="1">
        <v>304.15253437830899</v>
      </c>
      <c r="AG5" s="1">
        <v>42.454147316800004</v>
      </c>
      <c r="AH5" s="1">
        <v>1078.33534184672</v>
      </c>
      <c r="AI5" s="1">
        <v>17.3</v>
      </c>
      <c r="AJ5" s="1">
        <v>439.42</v>
      </c>
      <c r="AK5" s="1">
        <v>18.571829508074373</v>
      </c>
      <c r="AL5" s="11">
        <v>471.72446950508902</v>
      </c>
      <c r="AM5" s="1">
        <v>32.235261108782197</v>
      </c>
      <c r="AN5" s="1">
        <v>818.77563216306771</v>
      </c>
      <c r="AO5" s="1">
        <v>10.450481022972108</v>
      </c>
      <c r="AP5" s="1">
        <v>265.4422179834915</v>
      </c>
      <c r="AQ5" s="1">
        <v>16</v>
      </c>
      <c r="AR5" s="1">
        <v>406.4</v>
      </c>
      <c r="AS5" s="12">
        <f t="shared" si="0"/>
        <v>23.772707545415095</v>
      </c>
      <c r="AT5" s="2">
        <f>+AT6+AU8</f>
        <v>603.82677165354335</v>
      </c>
      <c r="AU5" s="1">
        <v>10.626134411617285</v>
      </c>
      <c r="AV5" s="1">
        <v>269.90381405507901</v>
      </c>
      <c r="AW5" s="1">
        <v>2.62</v>
      </c>
      <c r="AX5" s="1">
        <v>66.548000000000002</v>
      </c>
      <c r="AY5" s="1">
        <v>6.1104259416149009</v>
      </c>
      <c r="AZ5" s="1">
        <v>155.20481891701849</v>
      </c>
      <c r="BA5" s="1">
        <v>3.6201091382077539</v>
      </c>
      <c r="BB5" s="1">
        <v>91.950772110476947</v>
      </c>
    </row>
    <row r="6" spans="1:54" x14ac:dyDescent="0.25">
      <c r="A6" s="1">
        <v>54</v>
      </c>
      <c r="B6" s="10">
        <v>1372</v>
      </c>
      <c r="C6" s="1">
        <v>92.61</v>
      </c>
      <c r="D6" s="1">
        <v>42</v>
      </c>
      <c r="E6" s="1">
        <v>43.779887407818116</v>
      </c>
      <c r="F6" s="1">
        <v>1112.0091401585801</v>
      </c>
      <c r="G6" s="1">
        <v>38.245894263217089</v>
      </c>
      <c r="H6" s="1">
        <v>971.44571428571396</v>
      </c>
      <c r="I6" s="1">
        <v>13.779527559055119</v>
      </c>
      <c r="J6" s="1">
        <v>350</v>
      </c>
      <c r="K6" s="1">
        <v>26.272820257955789</v>
      </c>
      <c r="L6" s="1">
        <v>667.32963455207698</v>
      </c>
      <c r="M6" s="1">
        <v>30.662489833934842</v>
      </c>
      <c r="N6" s="1">
        <v>778.82724178194496</v>
      </c>
      <c r="O6" s="1">
        <v>50.072635655597544</v>
      </c>
      <c r="P6" s="1">
        <v>1271.8449456521776</v>
      </c>
      <c r="Q6" s="1">
        <v>32.358789798014378</v>
      </c>
      <c r="R6" s="1">
        <v>821.91326086956519</v>
      </c>
      <c r="S6" s="11">
        <v>18.193474223565552</v>
      </c>
      <c r="T6" s="1">
        <v>462.11424527856502</v>
      </c>
      <c r="U6" s="1">
        <v>16.428033354662809</v>
      </c>
      <c r="V6" s="1">
        <v>417.27204720843531</v>
      </c>
      <c r="W6" s="1">
        <v>16.651730176937996</v>
      </c>
      <c r="X6" s="1">
        <v>422.95394649422502</v>
      </c>
      <c r="Y6" s="1">
        <v>19.522411197084804</v>
      </c>
      <c r="Z6" s="1">
        <v>495.86924440595396</v>
      </c>
      <c r="AA6" s="1">
        <v>38.667267320523308</v>
      </c>
      <c r="AB6" s="1">
        <v>982.14858994129202</v>
      </c>
      <c r="AC6" s="1">
        <v>55.968503937007874</v>
      </c>
      <c r="AD6" s="1">
        <v>1421.6</v>
      </c>
      <c r="AE6" s="1">
        <v>12.124680285884331</v>
      </c>
      <c r="AF6" s="1">
        <v>307.966879261462</v>
      </c>
      <c r="AG6" s="1">
        <v>42.777070673309851</v>
      </c>
      <c r="AH6" s="1">
        <v>1086.5375951020701</v>
      </c>
      <c r="AI6" s="1">
        <v>17.399999999999999</v>
      </c>
      <c r="AJ6" s="1">
        <v>441.95999999999992</v>
      </c>
      <c r="AK6" s="1">
        <v>18.760123244622442</v>
      </c>
      <c r="AL6" s="11">
        <v>476.50713041340998</v>
      </c>
      <c r="AM6" s="1">
        <v>32.584319347169597</v>
      </c>
      <c r="AN6" s="1">
        <v>827.64171141810766</v>
      </c>
      <c r="AO6" s="1">
        <v>10.558880687069646</v>
      </c>
      <c r="AP6" s="1">
        <v>268.19556945156899</v>
      </c>
      <c r="AQ6" s="1">
        <v>16</v>
      </c>
      <c r="AR6" s="1">
        <v>406.4</v>
      </c>
      <c r="AS6" s="12">
        <f t="shared" si="0"/>
        <v>23.346456692913389</v>
      </c>
      <c r="AT6">
        <f>599-6</f>
        <v>593</v>
      </c>
      <c r="AU6" s="1">
        <v>10.721067453952992</v>
      </c>
      <c r="AV6" s="1">
        <v>272.31511333040601</v>
      </c>
      <c r="AW6" s="1">
        <v>2.63</v>
      </c>
      <c r="AX6" s="1">
        <v>66.801999999999992</v>
      </c>
      <c r="AY6" s="1">
        <v>6.1538172834175553</v>
      </c>
      <c r="AZ6" s="1">
        <v>156.3069589988059</v>
      </c>
      <c r="BA6" s="1">
        <v>3.7438443318332681</v>
      </c>
      <c r="BB6" s="1">
        <v>95.093646028565004</v>
      </c>
    </row>
    <row r="7" spans="1:54" x14ac:dyDescent="0.25">
      <c r="A7" s="1">
        <v>54.5</v>
      </c>
      <c r="B7" s="10">
        <v>1384</v>
      </c>
      <c r="C7" s="1">
        <v>93.712500000000006</v>
      </c>
      <c r="D7" s="1">
        <v>42.5</v>
      </c>
      <c r="E7" s="1">
        <v>44.221766229511026</v>
      </c>
      <c r="F7" s="1">
        <v>1123.23286222958</v>
      </c>
      <c r="G7" s="1">
        <v>38.430366516685439</v>
      </c>
      <c r="H7" s="1">
        <v>976.13130952381005</v>
      </c>
      <c r="I7" s="1">
        <v>13.818897637795276</v>
      </c>
      <c r="J7" s="1">
        <v>351</v>
      </c>
      <c r="K7" s="1">
        <v>26.653543307086615</v>
      </c>
      <c r="L7" s="1">
        <v>677</v>
      </c>
      <c r="M7" s="1">
        <v>31.130884660282444</v>
      </c>
      <c r="N7" s="1">
        <v>790.72447037117399</v>
      </c>
      <c r="O7" s="1">
        <v>50.551360835330321</v>
      </c>
      <c r="P7" s="11">
        <v>1284.0045652173901</v>
      </c>
      <c r="Q7" s="1">
        <v>32.712444368367009</v>
      </c>
      <c r="R7" s="11">
        <v>830.89608695652203</v>
      </c>
      <c r="S7" s="11">
        <v>18.346456692913385</v>
      </c>
      <c r="T7" s="1">
        <v>466</v>
      </c>
      <c r="U7" s="1">
        <v>16.543306608454884</v>
      </c>
      <c r="V7" s="1">
        <v>420.199987854754</v>
      </c>
      <c r="W7" s="1">
        <v>16.708182135025591</v>
      </c>
      <c r="X7" s="1">
        <v>424.38782622964999</v>
      </c>
      <c r="Y7" s="1">
        <v>19.73118500811886</v>
      </c>
      <c r="Z7" s="1">
        <v>501.172099206219</v>
      </c>
      <c r="AA7" s="1">
        <v>38.91143223256914</v>
      </c>
      <c r="AB7" s="1">
        <v>988.35037870725614</v>
      </c>
      <c r="AC7" s="1">
        <v>56.468503937007881</v>
      </c>
      <c r="AD7" s="1">
        <v>1434.3000000000002</v>
      </c>
      <c r="AE7" s="1">
        <v>12.274851344276183</v>
      </c>
      <c r="AF7" s="1">
        <v>311.78122414461501</v>
      </c>
      <c r="AG7" s="1">
        <v>43.09999402981969</v>
      </c>
      <c r="AH7" s="1">
        <v>1094.73984835742</v>
      </c>
      <c r="AI7" s="1">
        <v>17.5</v>
      </c>
      <c r="AJ7" s="1">
        <v>444.5</v>
      </c>
      <c r="AK7" s="1">
        <v>18.948416981170553</v>
      </c>
      <c r="AL7" s="11">
        <v>481.28979132173203</v>
      </c>
      <c r="AM7" s="1">
        <v>32.933377585556997</v>
      </c>
      <c r="AN7" s="1">
        <v>836.50779067314772</v>
      </c>
      <c r="AO7" s="1">
        <v>10.667280351167186</v>
      </c>
      <c r="AP7" s="1">
        <v>270.94892091964653</v>
      </c>
      <c r="AQ7" s="1">
        <v>16</v>
      </c>
      <c r="AR7" s="1">
        <v>406.4</v>
      </c>
      <c r="AS7" s="12">
        <f t="shared" si="0"/>
        <v>23.582677165354333</v>
      </c>
      <c r="AT7">
        <f>605-6</f>
        <v>599</v>
      </c>
      <c r="AU7" s="1">
        <v>10.78740157480315</v>
      </c>
      <c r="AV7" s="1">
        <v>274</v>
      </c>
      <c r="AW7" s="1">
        <v>2.64</v>
      </c>
      <c r="AX7" s="1">
        <v>67.055999999999997</v>
      </c>
      <c r="AY7" s="1">
        <v>6.1949650659864695</v>
      </c>
      <c r="AZ7" s="1">
        <v>157.35211267605632</v>
      </c>
      <c r="BA7" s="1">
        <v>3.7685489222476205</v>
      </c>
      <c r="BB7" s="1">
        <v>95.721142625089556</v>
      </c>
    </row>
    <row r="8" spans="1:54" x14ac:dyDescent="0.25">
      <c r="A8" s="1">
        <v>55</v>
      </c>
      <c r="B8" s="10">
        <v>1397</v>
      </c>
      <c r="C8" s="1">
        <v>93.933000000000007</v>
      </c>
      <c r="D8" s="1">
        <v>42.6</v>
      </c>
      <c r="E8" s="1">
        <v>44.663645051203943</v>
      </c>
      <c r="F8" s="1">
        <v>1134.4565843005801</v>
      </c>
      <c r="G8" s="1">
        <v>38.692100206224254</v>
      </c>
      <c r="H8" s="1">
        <v>982.77934523809597</v>
      </c>
      <c r="I8" s="1">
        <v>13.897637795275591</v>
      </c>
      <c r="J8" s="1">
        <v>353</v>
      </c>
      <c r="K8" s="1">
        <v>26.702857747424058</v>
      </c>
      <c r="L8" s="1">
        <v>678.25258678457101</v>
      </c>
      <c r="M8" s="1">
        <v>31.599279486630042</v>
      </c>
      <c r="N8" s="1">
        <v>802.62169896040302</v>
      </c>
      <c r="O8" s="1">
        <v>51.032120849024409</v>
      </c>
      <c r="P8" s="1">
        <v>1296.2158695652199</v>
      </c>
      <c r="Q8" s="1">
        <v>33.067237247517994</v>
      </c>
      <c r="R8" s="11">
        <v>839.90782608695702</v>
      </c>
      <c r="S8" s="11">
        <v>18.394606240708267</v>
      </c>
      <c r="T8" s="1">
        <v>467.22299851398998</v>
      </c>
      <c r="U8" s="1">
        <v>16.686412979959471</v>
      </c>
      <c r="V8" s="1">
        <v>423.8348896909705</v>
      </c>
      <c r="W8" s="1">
        <v>16.833117394327441</v>
      </c>
      <c r="X8" s="1">
        <v>427.561181815917</v>
      </c>
      <c r="Y8" s="1">
        <v>19.939958819152913</v>
      </c>
      <c r="Z8" s="1">
        <v>506.47495400648398</v>
      </c>
      <c r="AA8" s="1">
        <v>39.155597144614923</v>
      </c>
      <c r="AB8" s="1">
        <v>994.55216747321901</v>
      </c>
      <c r="AC8" s="1">
        <v>56.968503937007874</v>
      </c>
      <c r="AD8" s="1">
        <v>1447</v>
      </c>
      <c r="AE8" s="1">
        <v>12.425022402668032</v>
      </c>
      <c r="AF8" s="1">
        <v>315.59556902776802</v>
      </c>
      <c r="AG8" s="1">
        <v>43.700787401574807</v>
      </c>
      <c r="AH8" s="1">
        <v>1110</v>
      </c>
      <c r="AI8" s="1">
        <v>17.600000000000001</v>
      </c>
      <c r="AJ8" s="1">
        <v>447.04</v>
      </c>
      <c r="AK8" s="1">
        <v>19.136710717718621</v>
      </c>
      <c r="AL8" s="11">
        <v>486.07245223005299</v>
      </c>
      <c r="AM8" s="1">
        <v>33.282435823944397</v>
      </c>
      <c r="AN8" s="1">
        <v>845.37386992818767</v>
      </c>
      <c r="AO8" s="1">
        <v>10.775680015264745</v>
      </c>
      <c r="AP8" s="1">
        <v>273.70227238772452</v>
      </c>
      <c r="AQ8" s="1">
        <v>16</v>
      </c>
      <c r="AR8" s="1">
        <v>406.4</v>
      </c>
      <c r="AS8" s="12">
        <f t="shared" si="0"/>
        <v>23.818897637795278</v>
      </c>
      <c r="AT8">
        <f>611-6</f>
        <v>605</v>
      </c>
      <c r="AU8" s="1">
        <v>10.826771653543307</v>
      </c>
      <c r="AV8" s="1">
        <v>275</v>
      </c>
      <c r="AW8" s="1">
        <v>2.65</v>
      </c>
      <c r="AX8" s="1">
        <v>67.309999999999988</v>
      </c>
      <c r="AY8" s="1">
        <v>6.2701929232355678</v>
      </c>
      <c r="AZ8" s="1">
        <v>159.26290025018341</v>
      </c>
      <c r="BA8" s="1">
        <v>3.7938725692616164</v>
      </c>
      <c r="BB8" s="1">
        <v>96.364363259245053</v>
      </c>
    </row>
    <row r="9" spans="1:54" x14ac:dyDescent="0.25">
      <c r="A9" s="1">
        <v>55.5</v>
      </c>
      <c r="B9" s="10">
        <v>1410</v>
      </c>
      <c r="C9" s="1">
        <v>94.153500000000008</v>
      </c>
      <c r="D9" s="1">
        <v>42.7</v>
      </c>
      <c r="E9" s="1">
        <v>44.501580834086219</v>
      </c>
      <c r="F9" s="1">
        <v>1130.3401531857899</v>
      </c>
      <c r="G9" s="1">
        <v>39.290319178852648</v>
      </c>
      <c r="H9" s="1">
        <v>997.97410714285729</v>
      </c>
      <c r="I9" s="1">
        <v>13.950412695123644</v>
      </c>
      <c r="J9" s="1">
        <v>354.34048245614053</v>
      </c>
      <c r="K9" s="1">
        <v>27.132895236892285</v>
      </c>
      <c r="L9" s="1">
        <v>689.17553901706401</v>
      </c>
      <c r="M9" s="1">
        <v>31.830708661417326</v>
      </c>
      <c r="N9" s="1">
        <v>808.5</v>
      </c>
      <c r="O9" s="1">
        <v>51.508676395070083</v>
      </c>
      <c r="P9" s="1">
        <v>1308.32038043478</v>
      </c>
      <c r="Q9" s="1">
        <v>33.245656453269419</v>
      </c>
      <c r="R9" s="1">
        <v>844.43967391304318</v>
      </c>
      <c r="S9" s="11">
        <v>18.576053218480926</v>
      </c>
      <c r="T9" s="1">
        <v>471.8317517494155</v>
      </c>
      <c r="U9" s="1">
        <v>16.829519351464057</v>
      </c>
      <c r="V9" s="1">
        <v>427.469791527187</v>
      </c>
      <c r="W9" s="1">
        <v>17.014504611716891</v>
      </c>
      <c r="X9" s="1">
        <v>432.16841713760903</v>
      </c>
      <c r="Y9" s="1">
        <v>20.314960629921259</v>
      </c>
      <c r="Z9" s="1">
        <v>516</v>
      </c>
      <c r="AA9" s="1">
        <v>39.566929133858267</v>
      </c>
      <c r="AB9" s="1">
        <v>1004.9999999999999</v>
      </c>
      <c r="AC9" s="1">
        <v>57.468503937007881</v>
      </c>
      <c r="AD9" s="1">
        <v>1459.7</v>
      </c>
      <c r="AE9" s="1">
        <v>12.460629921259843</v>
      </c>
      <c r="AF9" s="1">
        <v>316.5</v>
      </c>
      <c r="AG9" s="1">
        <v>43.858267716535437</v>
      </c>
      <c r="AH9" s="1">
        <v>1114</v>
      </c>
      <c r="AI9" s="1">
        <v>17.7</v>
      </c>
      <c r="AJ9" s="1">
        <v>449.58</v>
      </c>
      <c r="AK9" s="1">
        <v>18.779527559055119</v>
      </c>
      <c r="AL9" s="11">
        <v>477</v>
      </c>
      <c r="AM9" s="1">
        <v>33.631494062331797</v>
      </c>
      <c r="AN9" s="1">
        <v>854.23994918322762</v>
      </c>
      <c r="AO9" s="1">
        <v>10.704695352187244</v>
      </c>
      <c r="AP9" s="1">
        <v>271.89926194555596</v>
      </c>
      <c r="AQ9" s="1">
        <v>17</v>
      </c>
      <c r="AR9" s="1">
        <v>431.79999999999995</v>
      </c>
      <c r="AS9" s="12">
        <f t="shared" si="0"/>
        <v>24.055118110236222</v>
      </c>
      <c r="AT9">
        <v>611</v>
      </c>
      <c r="AU9" s="1">
        <v>10.905511811023622</v>
      </c>
      <c r="AV9" s="1">
        <v>277</v>
      </c>
      <c r="AW9" s="1">
        <v>2.66</v>
      </c>
      <c r="AX9" s="1">
        <v>67.563999999999993</v>
      </c>
      <c r="AY9" s="1">
        <v>6.3060440891391565</v>
      </c>
      <c r="AZ9" s="1">
        <v>160.17351986413456</v>
      </c>
      <c r="BA9" s="1">
        <v>3.828736032780264</v>
      </c>
      <c r="BB9" s="1">
        <v>97.249895232618698</v>
      </c>
    </row>
    <row r="10" spans="1:54" x14ac:dyDescent="0.25">
      <c r="A10" s="1">
        <v>56</v>
      </c>
      <c r="B10" s="10">
        <v>1422</v>
      </c>
      <c r="C10" s="1">
        <v>94.649625</v>
      </c>
      <c r="D10" s="1">
        <v>42.924999999999997</v>
      </c>
      <c r="E10" s="1">
        <v>45.19496118981457</v>
      </c>
      <c r="F10" s="1">
        <v>1147.95201422129</v>
      </c>
      <c r="G10" s="1">
        <v>39.528223425196856</v>
      </c>
      <c r="H10" s="1">
        <v>1004.016875</v>
      </c>
      <c r="I10" s="1">
        <v>14.586614173228348</v>
      </c>
      <c r="J10" s="1">
        <v>370.5</v>
      </c>
      <c r="K10" s="1">
        <v>28.013041338582678</v>
      </c>
      <c r="L10" s="1">
        <v>711.53125</v>
      </c>
      <c r="M10" s="1">
        <v>32.314017388451447</v>
      </c>
      <c r="N10" s="1">
        <v>820.77604166666663</v>
      </c>
      <c r="O10" s="1">
        <v>51.997199161246165</v>
      </c>
      <c r="P10" s="1">
        <v>1320.7288586956524</v>
      </c>
      <c r="Q10" s="1">
        <v>33.777499144128718</v>
      </c>
      <c r="R10" s="1">
        <v>857.94847826086948</v>
      </c>
      <c r="S10" s="11">
        <v>19.527559055118111</v>
      </c>
      <c r="T10" s="1">
        <v>496</v>
      </c>
      <c r="U10" s="1">
        <v>16.972625722968644</v>
      </c>
      <c r="V10" s="1">
        <v>431.1046933634035</v>
      </c>
      <c r="W10" s="1">
        <v>17.372047244094489</v>
      </c>
      <c r="X10" s="1">
        <v>441.25</v>
      </c>
      <c r="Y10" s="1">
        <v>20.708661417322837</v>
      </c>
      <c r="Z10" s="1">
        <v>526</v>
      </c>
      <c r="AA10" s="1">
        <v>39.960629921259844</v>
      </c>
      <c r="AB10" s="1">
        <v>1015</v>
      </c>
      <c r="AC10" s="1">
        <v>57.968503937007881</v>
      </c>
      <c r="AD10" s="1">
        <v>1472.4</v>
      </c>
      <c r="AE10" s="1">
        <v>12.539370078740157</v>
      </c>
      <c r="AF10" s="1">
        <v>318.5</v>
      </c>
      <c r="AG10" s="1">
        <v>44.114173228346459</v>
      </c>
      <c r="AH10" s="1">
        <v>1120.5</v>
      </c>
      <c r="AI10" s="1">
        <v>17.8</v>
      </c>
      <c r="AJ10" s="1">
        <v>452.12</v>
      </c>
      <c r="AK10" s="1">
        <v>19.370078740157481</v>
      </c>
      <c r="AL10" s="11">
        <v>492</v>
      </c>
      <c r="AM10" s="1">
        <v>33.980552300719097</v>
      </c>
      <c r="AN10" s="1">
        <v>863.10602843826507</v>
      </c>
      <c r="AO10" s="1">
        <v>10.99420261812754</v>
      </c>
      <c r="AP10" s="1">
        <v>279.25274650043951</v>
      </c>
      <c r="AQ10" s="1">
        <v>17</v>
      </c>
      <c r="AR10" s="1">
        <v>431.79999999999995</v>
      </c>
      <c r="AS10" s="12">
        <f t="shared" si="0"/>
        <v>24.291338582677167</v>
      </c>
      <c r="AT10" s="2">
        <f>623-6</f>
        <v>617</v>
      </c>
      <c r="AU10" s="1">
        <v>10.984251968503937</v>
      </c>
      <c r="AV10" s="1">
        <v>279</v>
      </c>
      <c r="AW10" s="1">
        <v>2.67</v>
      </c>
      <c r="AX10" s="1">
        <v>67.817999999999998</v>
      </c>
      <c r="AY10" s="1">
        <v>6.31</v>
      </c>
      <c r="AZ10" s="1">
        <v>160.27399999999997</v>
      </c>
      <c r="BA10" s="1">
        <v>3.8553818266538755</v>
      </c>
      <c r="BB10" s="1">
        <v>97.926698397008437</v>
      </c>
    </row>
    <row r="11" spans="1:54" x14ac:dyDescent="0.25">
      <c r="A11" s="1">
        <v>56.5</v>
      </c>
      <c r="B11" s="10">
        <v>1435</v>
      </c>
      <c r="C11" s="1">
        <v>98.894249999999985</v>
      </c>
      <c r="D11" s="1">
        <v>44.849999999999994</v>
      </c>
      <c r="E11" s="1">
        <v>46.072888789637403</v>
      </c>
      <c r="F11" s="1">
        <v>1170.25137525679</v>
      </c>
      <c r="G11" s="1">
        <v>39.596344206974123</v>
      </c>
      <c r="H11" s="1">
        <v>1005.7471428571428</v>
      </c>
      <c r="I11" s="1">
        <v>14.591535433070867</v>
      </c>
      <c r="J11" s="1">
        <v>370.625</v>
      </c>
      <c r="K11" s="1">
        <v>28.100393700787404</v>
      </c>
      <c r="L11" s="1">
        <v>713.75</v>
      </c>
      <c r="M11" s="1">
        <v>32.952755905511815</v>
      </c>
      <c r="N11" s="1">
        <v>837</v>
      </c>
      <c r="O11" s="1">
        <v>52.475879407737203</v>
      </c>
      <c r="P11" s="1">
        <v>1332.8873369565249</v>
      </c>
      <c r="Q11" s="1">
        <v>34.132176480657314</v>
      </c>
      <c r="R11" s="1">
        <v>866.95728260869578</v>
      </c>
      <c r="S11" s="11">
        <v>20.288713910761157</v>
      </c>
      <c r="T11" s="1">
        <v>515.33333333333337</v>
      </c>
      <c r="U11" s="1">
        <v>17.115732094473231</v>
      </c>
      <c r="V11" s="1">
        <v>434.73959519962</v>
      </c>
      <c r="W11" s="1">
        <v>17.38188976377953</v>
      </c>
      <c r="X11" s="1">
        <v>441.5</v>
      </c>
      <c r="Y11" s="1">
        <v>20.826771653543307</v>
      </c>
      <c r="Z11" s="1">
        <v>529</v>
      </c>
      <c r="AA11" s="1">
        <v>40.039370078740163</v>
      </c>
      <c r="AB11" s="1">
        <v>1017.0000000000001</v>
      </c>
      <c r="AC11" s="1">
        <v>58.468503937007874</v>
      </c>
      <c r="AD11" s="1">
        <v>1485.1</v>
      </c>
      <c r="AE11" s="1">
        <v>12.5246062992126</v>
      </c>
      <c r="AF11" s="1">
        <v>318.125</v>
      </c>
      <c r="AG11" s="1">
        <v>44.209317585301832</v>
      </c>
      <c r="AH11" s="1">
        <v>1122.9166666666665</v>
      </c>
      <c r="AI11" s="1">
        <v>17.899999999999999</v>
      </c>
      <c r="AJ11" s="1">
        <v>454.65999999999991</v>
      </c>
      <c r="AK11" s="1">
        <v>19.389763779527559</v>
      </c>
      <c r="AL11" s="11">
        <v>492.5</v>
      </c>
      <c r="AM11" s="1">
        <v>34.329610539106497</v>
      </c>
      <c r="AN11" s="1">
        <v>871.97210769330502</v>
      </c>
      <c r="AO11" s="1">
        <v>10.925196850393702</v>
      </c>
      <c r="AP11" s="1">
        <v>277.5</v>
      </c>
      <c r="AQ11" s="1">
        <v>17</v>
      </c>
      <c r="AR11" s="1">
        <v>431.79999999999995</v>
      </c>
      <c r="AS11" s="12">
        <f t="shared" si="0"/>
        <v>24.527559055118111</v>
      </c>
      <c r="AT11" s="2">
        <v>623</v>
      </c>
      <c r="AU11" s="1">
        <v>11.023622047244094</v>
      </c>
      <c r="AV11" s="1">
        <v>280</v>
      </c>
      <c r="AW11" s="1">
        <v>2.68</v>
      </c>
      <c r="AX11" s="1">
        <v>68.072000000000003</v>
      </c>
      <c r="AY11" s="1">
        <v>6.32</v>
      </c>
      <c r="AZ11" s="1">
        <v>160.52799999999999</v>
      </c>
      <c r="BA11" s="1">
        <v>3.8704223940544886</v>
      </c>
      <c r="BB11" s="1">
        <v>98.308728808984</v>
      </c>
    </row>
    <row r="12" spans="1:54" x14ac:dyDescent="0.25">
      <c r="A12" s="1">
        <v>57</v>
      </c>
      <c r="B12" s="10">
        <v>1448</v>
      </c>
      <c r="C12" s="1">
        <v>107.71424999999999</v>
      </c>
      <c r="D12" s="1">
        <v>48.849999999999994</v>
      </c>
      <c r="E12" s="1">
        <v>46.460330825155779</v>
      </c>
      <c r="F12" s="1">
        <v>1180.0924029589567</v>
      </c>
      <c r="G12" s="1">
        <v>40.510921681664769</v>
      </c>
      <c r="H12" s="1">
        <v>1028.977410714285</v>
      </c>
      <c r="I12" s="1">
        <v>15.488845144356954</v>
      </c>
      <c r="J12" s="1">
        <v>393.41666666666663</v>
      </c>
      <c r="K12" s="1">
        <v>29.478346456692915</v>
      </c>
      <c r="L12" s="1">
        <v>748.75</v>
      </c>
      <c r="M12" s="1">
        <v>33.730314960629926</v>
      </c>
      <c r="N12" s="1">
        <v>856.75</v>
      </c>
      <c r="O12" s="1">
        <v>52.954559654227957</v>
      </c>
      <c r="P12" s="1">
        <v>1345.0458152173901</v>
      </c>
      <c r="Q12" s="1">
        <v>34.486853817185903</v>
      </c>
      <c r="R12" s="1">
        <v>875.96608695652196</v>
      </c>
      <c r="S12" s="11">
        <v>20.295275590551181</v>
      </c>
      <c r="T12" s="1">
        <v>515.5</v>
      </c>
      <c r="U12" s="1">
        <v>17.204907638035777</v>
      </c>
      <c r="V12" s="1">
        <v>437.00465400610869</v>
      </c>
      <c r="W12" s="1">
        <v>17.818241469816275</v>
      </c>
      <c r="X12" s="1">
        <v>452.58333333333337</v>
      </c>
      <c r="Y12" s="1">
        <v>20.905511811023622</v>
      </c>
      <c r="Z12" s="1">
        <v>531</v>
      </c>
      <c r="AA12" s="1">
        <v>40.236220472440948</v>
      </c>
      <c r="AB12" s="1">
        <v>1022</v>
      </c>
      <c r="AC12" s="1">
        <v>58.968503937007874</v>
      </c>
      <c r="AD12" s="1">
        <v>1497.8</v>
      </c>
      <c r="AE12" s="1">
        <v>13.261154855643044</v>
      </c>
      <c r="AF12" s="1">
        <v>336.83333333333331</v>
      </c>
      <c r="AG12" s="1">
        <v>44</v>
      </c>
      <c r="AH12" s="1">
        <v>1117.5999999999999</v>
      </c>
      <c r="AI12" s="1">
        <v>18</v>
      </c>
      <c r="AJ12" s="1">
        <v>457.2</v>
      </c>
      <c r="AK12" s="1">
        <v>19.816272965879264</v>
      </c>
      <c r="AL12" s="11">
        <v>503.33333333333331</v>
      </c>
      <c r="AM12" s="1">
        <v>35.311773798707847</v>
      </c>
      <c r="AN12" s="1">
        <v>896.91905448717921</v>
      </c>
      <c r="AO12" s="1">
        <v>10.964566929133859</v>
      </c>
      <c r="AP12" s="1">
        <v>278.5</v>
      </c>
      <c r="AQ12" s="1">
        <v>17</v>
      </c>
      <c r="AR12" s="1">
        <v>431.79999999999995</v>
      </c>
      <c r="AS12" s="12">
        <f t="shared" si="0"/>
        <v>24.763779527559056</v>
      </c>
      <c r="AT12">
        <v>629</v>
      </c>
      <c r="AU12" s="1">
        <v>11.102362204724409</v>
      </c>
      <c r="AV12" s="1">
        <v>282</v>
      </c>
      <c r="AW12" s="1">
        <v>2.69</v>
      </c>
      <c r="AX12" s="1">
        <v>68.325999999999993</v>
      </c>
      <c r="AY12" s="1">
        <v>6.35</v>
      </c>
      <c r="AZ12" s="1">
        <v>161.29</v>
      </c>
      <c r="BA12" s="1">
        <v>3.9078376190965161</v>
      </c>
      <c r="BB12" s="1">
        <v>99.2590755250515</v>
      </c>
    </row>
    <row r="13" spans="1:54" x14ac:dyDescent="0.25">
      <c r="A13" s="12">
        <v>57.5</v>
      </c>
      <c r="B13" s="10">
        <v>1461</v>
      </c>
      <c r="C13" s="12">
        <v>92.633749999999992</v>
      </c>
      <c r="D13" s="1">
        <v>42.010770975056687</v>
      </c>
      <c r="E13" s="12">
        <v>46.835039370078739</v>
      </c>
      <c r="F13" s="12">
        <v>1189.6099999999999</v>
      </c>
      <c r="G13" s="12">
        <v>40.92435086239216</v>
      </c>
      <c r="H13" s="12">
        <v>1039.4785119047608</v>
      </c>
      <c r="I13" s="12">
        <v>14.838167104111987</v>
      </c>
      <c r="J13" s="12">
        <v>376.88944444444445</v>
      </c>
      <c r="K13" s="12">
        <v>29.773622047244096</v>
      </c>
      <c r="L13" s="12">
        <v>756.25</v>
      </c>
      <c r="M13" s="12">
        <v>34.630905511811022</v>
      </c>
      <c r="N13" s="12">
        <v>879.625</v>
      </c>
      <c r="O13" s="12">
        <v>53.716619950359501</v>
      </c>
      <c r="P13" s="12">
        <v>1364.4021467391312</v>
      </c>
      <c r="Q13" s="12">
        <v>35.220765576857232</v>
      </c>
      <c r="R13" s="12">
        <v>894.60744565217374</v>
      </c>
      <c r="S13" s="12">
        <v>20.177165354330711</v>
      </c>
      <c r="T13" s="12">
        <v>512.5</v>
      </c>
      <c r="U13" s="12">
        <v>16.513177843033297</v>
      </c>
      <c r="V13" s="12">
        <v>419.4347172130457</v>
      </c>
      <c r="W13" s="12">
        <v>17.679352580927386</v>
      </c>
      <c r="X13" s="12">
        <v>449.05555555555554</v>
      </c>
      <c r="Y13" s="12">
        <v>21</v>
      </c>
      <c r="Z13" s="1">
        <v>533.4</v>
      </c>
      <c r="AA13" s="12">
        <v>40.099999999999994</v>
      </c>
      <c r="AB13" s="1">
        <v>1018.5399999999998</v>
      </c>
      <c r="AC13" s="12">
        <v>59</v>
      </c>
      <c r="AD13" s="1">
        <v>1498.6</v>
      </c>
      <c r="AE13" s="12">
        <v>13.784164479440069</v>
      </c>
      <c r="AF13" s="1">
        <v>350.11777777777775</v>
      </c>
      <c r="AG13" s="12">
        <v>43.615503983054751</v>
      </c>
      <c r="AH13" s="1">
        <v>1107.8338011695905</v>
      </c>
      <c r="AI13" s="12">
        <v>18.100000000000001</v>
      </c>
      <c r="AJ13" s="1">
        <v>459.74</v>
      </c>
      <c r="AK13" s="12">
        <v>20.188101487314086</v>
      </c>
      <c r="AL13" s="12">
        <v>512.77777777777771</v>
      </c>
      <c r="AM13" s="1">
        <v>35.521192498963941</v>
      </c>
      <c r="AN13" s="1">
        <v>902.23828947368406</v>
      </c>
      <c r="AO13" s="12">
        <v>11.053127734033247</v>
      </c>
      <c r="AP13" s="1">
        <v>280.74944444444446</v>
      </c>
      <c r="AQ13" s="12">
        <v>16.880539932508437</v>
      </c>
      <c r="AR13" s="1">
        <v>428.7657142857143</v>
      </c>
      <c r="AS13" s="12">
        <f t="shared" si="0"/>
        <v>25.078740157480315</v>
      </c>
      <c r="AT13" s="2">
        <f>+AVERAGE(AT12,AT14)</f>
        <v>637</v>
      </c>
      <c r="AU13" s="12">
        <v>11.290551181102362</v>
      </c>
      <c r="AV13" s="1">
        <v>286.77999999999997</v>
      </c>
      <c r="AW13" s="12">
        <v>2.7037790095317034</v>
      </c>
      <c r="AX13" s="1">
        <v>68.67598684210526</v>
      </c>
      <c r="AY13" s="12">
        <v>6.3979347976239813</v>
      </c>
      <c r="AZ13" s="1">
        <v>162.5075438596491</v>
      </c>
      <c r="BA13" s="12">
        <v>3.9472213480755318</v>
      </c>
      <c r="BB13" s="12">
        <v>100.2594222411185</v>
      </c>
    </row>
    <row r="14" spans="1:54" x14ac:dyDescent="0.25">
      <c r="A14" s="12">
        <v>58</v>
      </c>
      <c r="B14" s="10">
        <v>1473</v>
      </c>
      <c r="C14" s="12">
        <v>96.130562499999996</v>
      </c>
      <c r="D14" s="1">
        <v>43.596626984126978</v>
      </c>
      <c r="E14" s="12">
        <v>47.271438561956074</v>
      </c>
      <c r="F14" s="12">
        <v>1200.694539473684</v>
      </c>
      <c r="G14" s="12">
        <v>41.592737256527144</v>
      </c>
      <c r="H14" s="12">
        <v>1056.4555263157895</v>
      </c>
      <c r="I14" s="12">
        <v>15.071156237049317</v>
      </c>
      <c r="J14" s="12">
        <v>382.80736842105262</v>
      </c>
      <c r="K14" s="12">
        <v>30.12277248238707</v>
      </c>
      <c r="L14" s="12">
        <v>765.11842105263156</v>
      </c>
      <c r="M14" s="12">
        <v>35.106765437215088</v>
      </c>
      <c r="N14" s="12">
        <v>891.71184210526303</v>
      </c>
      <c r="O14" s="12">
        <v>54.256156923998574</v>
      </c>
      <c r="P14" s="12">
        <v>1378.1063858695638</v>
      </c>
      <c r="Q14" s="12">
        <v>35.598104245121533</v>
      </c>
      <c r="R14" s="12">
        <v>904.19184782608681</v>
      </c>
      <c r="S14" s="12">
        <v>20.604066514711977</v>
      </c>
      <c r="T14" s="12">
        <v>523.34328947368419</v>
      </c>
      <c r="U14" s="12">
        <v>16.734731028785589</v>
      </c>
      <c r="V14" s="12">
        <v>425.06216813115395</v>
      </c>
      <c r="W14" s="12">
        <v>17.867379817654374</v>
      </c>
      <c r="X14" s="12">
        <v>453.83144736842104</v>
      </c>
      <c r="Y14" s="12">
        <v>20.8</v>
      </c>
      <c r="Z14" s="1">
        <v>528.31999999999994</v>
      </c>
      <c r="AA14" s="12">
        <v>40.6</v>
      </c>
      <c r="AB14" s="1">
        <v>1031.24</v>
      </c>
      <c r="AC14" s="12">
        <v>58.584251968503935</v>
      </c>
      <c r="AD14" s="1">
        <v>1488.04</v>
      </c>
      <c r="AE14" s="12">
        <v>14.046767509324493</v>
      </c>
      <c r="AF14" s="1">
        <v>356.78789473684208</v>
      </c>
      <c r="AG14" s="12">
        <v>43.989639452963118</v>
      </c>
      <c r="AH14" s="1">
        <v>1117.336842105263</v>
      </c>
      <c r="AI14" s="12">
        <v>18.2</v>
      </c>
      <c r="AJ14" s="1">
        <v>462.28</v>
      </c>
      <c r="AK14" s="12">
        <v>20.669479052781526</v>
      </c>
      <c r="AL14" s="12">
        <v>525.00476794065071</v>
      </c>
      <c r="AM14" s="1">
        <v>35.842201098217984</v>
      </c>
      <c r="AN14" s="1">
        <v>910.39190789473673</v>
      </c>
      <c r="AO14" s="12">
        <v>11.261473565804273</v>
      </c>
      <c r="AP14" s="1">
        <v>286.04142857142853</v>
      </c>
      <c r="AQ14" s="12">
        <v>17.127215676987749</v>
      </c>
      <c r="AR14" s="1">
        <v>435.03127819548882</v>
      </c>
      <c r="AS14" s="12">
        <f t="shared" si="0"/>
        <v>25.393700787401578</v>
      </c>
      <c r="AT14">
        <v>645</v>
      </c>
      <c r="AU14" s="12">
        <v>11.498854049493813</v>
      </c>
      <c r="AV14" s="1">
        <v>292.07089285714284</v>
      </c>
      <c r="AW14" s="12">
        <v>2.7653914560022104</v>
      </c>
      <c r="AX14" s="1">
        <v>70.240942982456133</v>
      </c>
      <c r="AY14" s="12">
        <v>6.4702067092359723</v>
      </c>
      <c r="AZ14" s="1">
        <v>164.34325041459368</v>
      </c>
      <c r="BA14" s="12">
        <v>4.0381268130957313</v>
      </c>
      <c r="BB14" s="12">
        <v>102.56842105263158</v>
      </c>
    </row>
    <row r="15" spans="1:54" x14ac:dyDescent="0.25">
      <c r="A15" s="12">
        <v>58.5</v>
      </c>
      <c r="B15" s="10">
        <v>1486</v>
      </c>
      <c r="C15" s="12">
        <v>99.580578125000002</v>
      </c>
      <c r="D15" s="1">
        <v>45.161259920634919</v>
      </c>
      <c r="E15" s="12">
        <v>47.757451823456279</v>
      </c>
      <c r="F15" s="12">
        <v>1213.0392763157895</v>
      </c>
      <c r="G15" s="12">
        <v>41.846057811852468</v>
      </c>
      <c r="H15" s="12">
        <v>1062.8898684210526</v>
      </c>
      <c r="I15" s="12">
        <v>15.230988396187319</v>
      </c>
      <c r="J15" s="12">
        <v>386.8671052631579</v>
      </c>
      <c r="K15" s="12">
        <v>30.445503522585991</v>
      </c>
      <c r="L15" s="12">
        <v>773.31578947368416</v>
      </c>
      <c r="M15" s="12">
        <v>35.326186282635724</v>
      </c>
      <c r="N15" s="12">
        <v>897.28513157894736</v>
      </c>
      <c r="O15" s="12">
        <v>54.580232939632545</v>
      </c>
      <c r="P15" s="12">
        <v>1386.3379166666664</v>
      </c>
      <c r="Q15" s="12">
        <v>36.093438320209977</v>
      </c>
      <c r="R15" s="12">
        <v>916.77333333333331</v>
      </c>
      <c r="S15" s="12">
        <v>20.923530529078604</v>
      </c>
      <c r="T15" s="12">
        <v>531.45767543859643</v>
      </c>
      <c r="U15" s="12">
        <v>16.88221079295548</v>
      </c>
      <c r="V15" s="12">
        <v>428.80815414106917</v>
      </c>
      <c r="W15" s="12">
        <v>18.047699958557814</v>
      </c>
      <c r="X15" s="12">
        <v>458.41157894736841</v>
      </c>
      <c r="Y15" s="12">
        <v>21.15</v>
      </c>
      <c r="Z15" s="1">
        <v>537.20999999999992</v>
      </c>
      <c r="AA15" s="12">
        <v>40.950000000000003</v>
      </c>
      <c r="AB15" s="1">
        <v>1040.1300000000001</v>
      </c>
      <c r="AC15" s="12">
        <v>59.159251968503945</v>
      </c>
      <c r="AD15" s="1">
        <v>1502.6450000000002</v>
      </c>
      <c r="AE15" s="12">
        <v>14.166835888934937</v>
      </c>
      <c r="AF15" s="1">
        <v>359.83763157894737</v>
      </c>
      <c r="AG15" s="12">
        <v>44.344820231874095</v>
      </c>
      <c r="AH15" s="1">
        <v>1126.3584338896019</v>
      </c>
      <c r="AI15" s="12">
        <v>18.45</v>
      </c>
      <c r="AJ15" s="1">
        <v>468.62999999999994</v>
      </c>
      <c r="AK15" s="12">
        <v>20.93084959416964</v>
      </c>
      <c r="AL15" s="12">
        <v>531.64357969190883</v>
      </c>
      <c r="AM15" s="1">
        <v>35.983932086614175</v>
      </c>
      <c r="AN15" s="1">
        <v>913.99187499999994</v>
      </c>
      <c r="AO15" s="12">
        <v>11.442445002762813</v>
      </c>
      <c r="AP15" s="1">
        <v>290.63810307017542</v>
      </c>
      <c r="AQ15" s="12">
        <v>17.290354330708659</v>
      </c>
      <c r="AR15" s="1">
        <v>439.1749999999999</v>
      </c>
      <c r="AS15" s="12">
        <f t="shared" si="0"/>
        <v>25.610236220472441</v>
      </c>
      <c r="AT15" s="2">
        <f>+AVERAGE(AT14,AT16)</f>
        <v>650.5</v>
      </c>
      <c r="AU15" s="12">
        <v>11.673280149191879</v>
      </c>
      <c r="AV15" s="1">
        <v>296.50131578947372</v>
      </c>
      <c r="AW15" s="12">
        <v>2.7678554025620032</v>
      </c>
      <c r="AX15" s="1">
        <v>70.303527225074873</v>
      </c>
      <c r="AY15" s="12">
        <v>6.5682227731969078</v>
      </c>
      <c r="AZ15" s="1">
        <v>166.83285843920146</v>
      </c>
      <c r="BA15" s="12">
        <v>4.0456601951648032</v>
      </c>
      <c r="BB15" s="12">
        <v>102.759768957186</v>
      </c>
    </row>
    <row r="16" spans="1:54" x14ac:dyDescent="0.25">
      <c r="A16" s="12">
        <v>59</v>
      </c>
      <c r="B16" s="10">
        <v>1499</v>
      </c>
      <c r="C16" s="12">
        <v>103.94475</v>
      </c>
      <c r="D16" s="1">
        <v>47.140476190476186</v>
      </c>
      <c r="E16" s="12">
        <v>48.159350793803213</v>
      </c>
      <c r="F16" s="12">
        <v>1223.2475101626017</v>
      </c>
      <c r="G16" s="12">
        <v>42.278725753792976</v>
      </c>
      <c r="H16" s="12">
        <v>1073.8796341463415</v>
      </c>
      <c r="I16" s="12">
        <v>15.41565140676013</v>
      </c>
      <c r="J16" s="12">
        <v>391.55754573170725</v>
      </c>
      <c r="K16" s="12">
        <v>30.766516228154412</v>
      </c>
      <c r="L16" s="12">
        <v>781.46951219512198</v>
      </c>
      <c r="M16" s="12">
        <v>35.744637027078937</v>
      </c>
      <c r="N16" s="12">
        <v>907.91378048780484</v>
      </c>
      <c r="O16" s="12">
        <v>55.052247375328079</v>
      </c>
      <c r="P16" s="12">
        <v>1398.3270833333331</v>
      </c>
      <c r="Q16" s="12">
        <v>36.422506561679796</v>
      </c>
      <c r="R16" s="12">
        <v>925.13166666666666</v>
      </c>
      <c r="S16" s="12">
        <v>21.093841890190557</v>
      </c>
      <c r="T16" s="12">
        <v>535.78358401084006</v>
      </c>
      <c r="U16" s="12">
        <v>17.071644708509666</v>
      </c>
      <c r="V16" s="12">
        <v>433.61977559614553</v>
      </c>
      <c r="W16" s="12">
        <v>18.248622647397735</v>
      </c>
      <c r="X16" s="12">
        <v>463.51501524390244</v>
      </c>
      <c r="Y16" s="12">
        <v>21.5</v>
      </c>
      <c r="Z16" s="1">
        <v>546.1</v>
      </c>
      <c r="AA16" s="12">
        <v>41.3</v>
      </c>
      <c r="AB16" s="1">
        <v>1049.02</v>
      </c>
      <c r="AC16" s="12">
        <v>59.734251968503941</v>
      </c>
      <c r="AD16" s="1">
        <v>1517.25</v>
      </c>
      <c r="AE16" s="12">
        <v>14.306980987132706</v>
      </c>
      <c r="AF16" s="1">
        <v>363.39731707317071</v>
      </c>
      <c r="AG16" s="12">
        <v>44.713543929217707</v>
      </c>
      <c r="AH16" s="1">
        <v>1135.7240158021298</v>
      </c>
      <c r="AI16" s="12">
        <v>18.7</v>
      </c>
      <c r="AJ16" s="1">
        <v>474.97999999999996</v>
      </c>
      <c r="AK16" s="12">
        <v>21.130284279978746</v>
      </c>
      <c r="AL16" s="12">
        <v>536.70922071146015</v>
      </c>
      <c r="AM16" s="1">
        <v>36.298064304461946</v>
      </c>
      <c r="AN16" s="1">
        <v>921.97083333333342</v>
      </c>
      <c r="AO16" s="12">
        <v>11.580723865309519</v>
      </c>
      <c r="AP16" s="1">
        <v>294.15038617886177</v>
      </c>
      <c r="AQ16" s="12">
        <v>17.448552772366863</v>
      </c>
      <c r="AR16" s="1">
        <v>443.19324041811831</v>
      </c>
      <c r="AS16" s="12">
        <f t="shared" si="0"/>
        <v>25.826771653543307</v>
      </c>
      <c r="AT16">
        <v>656</v>
      </c>
      <c r="AU16" s="12">
        <v>11.782334816843548</v>
      </c>
      <c r="AV16" s="1">
        <v>299.27130434782612</v>
      </c>
      <c r="AW16" s="12">
        <v>2.7857138644884394</v>
      </c>
      <c r="AX16" s="1">
        <v>70.757132158006357</v>
      </c>
      <c r="AY16" s="12">
        <v>6.6337264528359174</v>
      </c>
      <c r="AZ16" s="1">
        <v>168.49665190203228</v>
      </c>
      <c r="BA16" s="12">
        <v>4.0754996626310733</v>
      </c>
      <c r="BB16" s="12">
        <v>103.51769143082926</v>
      </c>
    </row>
    <row r="17" spans="1:54" x14ac:dyDescent="0.25">
      <c r="A17" s="12">
        <v>59.5</v>
      </c>
      <c r="B17" s="10">
        <v>1511</v>
      </c>
      <c r="C17" s="12">
        <v>108.30873828125</v>
      </c>
      <c r="D17" s="1">
        <v>49.119609197845804</v>
      </c>
      <c r="E17" s="12">
        <v>48.483139024435332</v>
      </c>
      <c r="F17" s="12">
        <v>1231.4717312206571</v>
      </c>
      <c r="G17" s="12">
        <v>42.433112454253077</v>
      </c>
      <c r="H17" s="12">
        <v>1077.801056338028</v>
      </c>
      <c r="I17" s="12">
        <v>15.53860208495065</v>
      </c>
      <c r="J17" s="12">
        <v>394.68049295774654</v>
      </c>
      <c r="K17" s="12">
        <v>31.085453864921817</v>
      </c>
      <c r="L17" s="12">
        <v>789.5705281690141</v>
      </c>
      <c r="M17" s="12">
        <v>35.987671897526894</v>
      </c>
      <c r="N17" s="12">
        <v>914.0868661971831</v>
      </c>
      <c r="O17" s="12">
        <v>55.406102362204727</v>
      </c>
      <c r="P17" s="12">
        <v>1407.3150000000001</v>
      </c>
      <c r="Q17" s="12">
        <v>36.685711942257214</v>
      </c>
      <c r="R17" s="12">
        <v>931.81708333333324</v>
      </c>
      <c r="S17" s="12">
        <v>21.160968171232117</v>
      </c>
      <c r="T17" s="12">
        <v>537.48859154929573</v>
      </c>
      <c r="U17" s="12">
        <v>17.158662744516409</v>
      </c>
      <c r="V17" s="12">
        <v>435.83003371071675</v>
      </c>
      <c r="W17" s="12">
        <v>18.387142342242431</v>
      </c>
      <c r="X17" s="12">
        <v>467.03341549295772</v>
      </c>
      <c r="Y17" s="12">
        <v>21.8</v>
      </c>
      <c r="Z17" s="1">
        <v>553.72</v>
      </c>
      <c r="AA17" s="12">
        <v>41.599999999999994</v>
      </c>
      <c r="AB17" s="1">
        <v>1056.6399999999999</v>
      </c>
      <c r="AC17" s="12">
        <v>60.234251968503941</v>
      </c>
      <c r="AD17" s="1">
        <v>1529.95</v>
      </c>
      <c r="AE17" s="12">
        <v>14.434074525895532</v>
      </c>
      <c r="AF17" s="1">
        <v>366.62549295774647</v>
      </c>
      <c r="AG17" s="12">
        <v>45.098668155802329</v>
      </c>
      <c r="AH17" s="1">
        <v>1145.5061711573792</v>
      </c>
      <c r="AI17" s="12">
        <v>18.850000000000001</v>
      </c>
      <c r="AJ17" s="1">
        <v>478.79</v>
      </c>
      <c r="AK17" s="12">
        <v>21.271704707169508</v>
      </c>
      <c r="AL17" s="12">
        <v>540.30129956210544</v>
      </c>
      <c r="AM17" s="1">
        <v>36.604498779965006</v>
      </c>
      <c r="AN17" s="1">
        <v>929.75426901111109</v>
      </c>
      <c r="AO17" s="12">
        <v>11.710826771653544</v>
      </c>
      <c r="AP17" s="1">
        <v>297.45499999999998</v>
      </c>
      <c r="AQ17" s="12">
        <v>17.66851463109365</v>
      </c>
      <c r="AR17" s="1">
        <v>448.78027162977867</v>
      </c>
      <c r="AS17" s="12">
        <f t="shared" si="0"/>
        <v>26.141732283464567</v>
      </c>
      <c r="AT17" s="2">
        <f>+AVERAGE(AT16,AT18)</f>
        <v>664</v>
      </c>
      <c r="AU17" s="12">
        <v>11.871848156764496</v>
      </c>
      <c r="AV17" s="1">
        <v>301.54494318181821</v>
      </c>
      <c r="AW17" s="12">
        <v>2.8266543738532874</v>
      </c>
      <c r="AX17" s="1">
        <v>71.797021095873504</v>
      </c>
      <c r="AY17" s="12">
        <v>6.6954205876704442</v>
      </c>
      <c r="AZ17" s="1">
        <v>170.06368292682927</v>
      </c>
      <c r="BA17" s="12">
        <v>4.0963061683084758</v>
      </c>
      <c r="BB17" s="12">
        <v>104.04617667503528</v>
      </c>
    </row>
    <row r="18" spans="1:54" x14ac:dyDescent="0.25">
      <c r="A18" s="12">
        <v>60</v>
      </c>
      <c r="B18" s="10">
        <v>1524</v>
      </c>
      <c r="C18" s="12">
        <v>109.18062499999999</v>
      </c>
      <c r="D18" s="1">
        <v>49.515022675736958</v>
      </c>
      <c r="E18" s="12">
        <v>48.964988267431252</v>
      </c>
      <c r="F18" s="12">
        <v>1243.7107019927535</v>
      </c>
      <c r="G18" s="12">
        <v>43.007784149263955</v>
      </c>
      <c r="H18" s="12">
        <v>1092.3977173913045</v>
      </c>
      <c r="I18" s="12">
        <v>15.689554091064704</v>
      </c>
      <c r="J18" s="12">
        <v>398.51467391304345</v>
      </c>
      <c r="K18" s="12">
        <v>31.286567100308112</v>
      </c>
      <c r="L18" s="12">
        <v>794.67880434782603</v>
      </c>
      <c r="M18" s="12">
        <v>36.354039712427252</v>
      </c>
      <c r="N18" s="12">
        <v>923.39260869565214</v>
      </c>
      <c r="O18" s="12">
        <v>55.917146489501313</v>
      </c>
      <c r="P18" s="12">
        <v>1420.2955208333333</v>
      </c>
      <c r="Q18" s="12">
        <v>37.117064468503933</v>
      </c>
      <c r="R18" s="12">
        <v>942.77343749999989</v>
      </c>
      <c r="S18" s="12">
        <v>21.369205751454981</v>
      </c>
      <c r="T18" s="12">
        <v>542.77782608695645</v>
      </c>
      <c r="U18" s="12">
        <v>17.352018263298412</v>
      </c>
      <c r="V18" s="12">
        <v>440.74126388777961</v>
      </c>
      <c r="W18" s="12">
        <v>18.541772224124159</v>
      </c>
      <c r="X18" s="12">
        <v>470.96101449275363</v>
      </c>
      <c r="Y18" s="12">
        <v>22.1</v>
      </c>
      <c r="Z18" s="1">
        <v>561.34</v>
      </c>
      <c r="AA18" s="12">
        <v>41.9</v>
      </c>
      <c r="AB18" s="1">
        <v>1064.26</v>
      </c>
      <c r="AC18" s="12">
        <v>60.834251968503935</v>
      </c>
      <c r="AD18" s="1">
        <v>1545.1899999999998</v>
      </c>
      <c r="AE18" s="12">
        <v>14.502807257788429</v>
      </c>
      <c r="AF18" s="1">
        <v>368.37130434782608</v>
      </c>
      <c r="AG18" s="12">
        <v>45.460599014797069</v>
      </c>
      <c r="AH18" s="1">
        <v>1154.6992149758455</v>
      </c>
      <c r="AI18" s="12">
        <v>19</v>
      </c>
      <c r="AJ18" s="1">
        <v>482.59999999999997</v>
      </c>
      <c r="AK18" s="12">
        <v>21.396441965734862</v>
      </c>
      <c r="AL18" s="12">
        <v>543.46962592966543</v>
      </c>
      <c r="AM18" s="1">
        <v>36.849099259842518</v>
      </c>
      <c r="AN18" s="1">
        <v>935.96712119999995</v>
      </c>
      <c r="AO18" s="12">
        <v>11.840610607636311</v>
      </c>
      <c r="AP18" s="1">
        <v>300.75150943396227</v>
      </c>
      <c r="AQ18" s="12">
        <v>17.829917591822756</v>
      </c>
      <c r="AR18" s="1">
        <v>452.87990683229799</v>
      </c>
      <c r="AS18" s="12">
        <f t="shared" si="0"/>
        <v>26.45669291338583</v>
      </c>
      <c r="AT18">
        <v>672</v>
      </c>
      <c r="AU18" s="12">
        <v>12.014073719853416</v>
      </c>
      <c r="AV18" s="1">
        <v>305.15747248427675</v>
      </c>
      <c r="AW18" s="12">
        <v>2.8557348023092901</v>
      </c>
      <c r="AX18" s="1">
        <v>72.535663978655961</v>
      </c>
      <c r="AY18" s="12">
        <v>6.7402255943658833</v>
      </c>
      <c r="AZ18" s="1">
        <v>171.20173009689341</v>
      </c>
      <c r="BA18" s="12">
        <v>4.1244413033617331</v>
      </c>
      <c r="BB18" s="12">
        <v>104.76080910538801</v>
      </c>
    </row>
    <row r="19" spans="1:54" x14ac:dyDescent="0.25">
      <c r="A19" s="12">
        <v>60.5</v>
      </c>
      <c r="B19" s="10">
        <v>1537</v>
      </c>
      <c r="C19" s="12">
        <v>119.18656250000001</v>
      </c>
      <c r="D19" s="1">
        <v>54.052862811791385</v>
      </c>
      <c r="E19" s="12">
        <v>49.587843130155605</v>
      </c>
      <c r="F19" s="12">
        <v>1259.5312155059523</v>
      </c>
      <c r="G19" s="12">
        <v>43.459338676415456</v>
      </c>
      <c r="H19" s="12">
        <v>1103.8672023809524</v>
      </c>
      <c r="I19" s="12">
        <v>15.98005249343832</v>
      </c>
      <c r="J19" s="12">
        <v>405.89333333333332</v>
      </c>
      <c r="K19" s="12">
        <v>31.535901762279718</v>
      </c>
      <c r="L19" s="12">
        <v>801.01190476190482</v>
      </c>
      <c r="M19" s="12">
        <v>36.853205849268846</v>
      </c>
      <c r="N19" s="12">
        <v>936.07142857142856</v>
      </c>
      <c r="O19" s="12">
        <v>56.639613553149609</v>
      </c>
      <c r="P19" s="12">
        <v>1438.6461842499998</v>
      </c>
      <c r="Q19" s="12">
        <v>37.507822213090549</v>
      </c>
      <c r="R19" s="12">
        <v>952.69868421249998</v>
      </c>
      <c r="S19" s="12">
        <v>21.689713785776778</v>
      </c>
      <c r="T19" s="12">
        <v>550.91873015873011</v>
      </c>
      <c r="U19" s="12">
        <v>17.667208066726246</v>
      </c>
      <c r="V19" s="12">
        <v>448.74708489484669</v>
      </c>
      <c r="W19" s="12">
        <v>18.910529933758284</v>
      </c>
      <c r="X19" s="12">
        <v>480.32746031746035</v>
      </c>
      <c r="Y19" s="12">
        <v>22.799999999999997</v>
      </c>
      <c r="Z19" s="1">
        <v>579.11999999999989</v>
      </c>
      <c r="AA19" s="12">
        <v>42.5</v>
      </c>
      <c r="AB19" s="1">
        <v>1079.5</v>
      </c>
      <c r="AC19" s="12">
        <v>61.834251968503949</v>
      </c>
      <c r="AD19" s="1">
        <v>1570.5900000000001</v>
      </c>
      <c r="AE19" s="12">
        <v>14.711767279090115</v>
      </c>
      <c r="AF19" s="1">
        <v>373.67888888888888</v>
      </c>
      <c r="AG19" s="12">
        <v>46.054342220380349</v>
      </c>
      <c r="AH19" s="1">
        <v>1169.7802923976608</v>
      </c>
      <c r="AI19" s="12">
        <v>19.5</v>
      </c>
      <c r="AJ19" s="1">
        <v>495.29999999999995</v>
      </c>
      <c r="AK19" s="12">
        <v>21.551664448399215</v>
      </c>
      <c r="AL19" s="12">
        <v>547.41227698934006</v>
      </c>
      <c r="AM19" s="1">
        <v>37.056267624999997</v>
      </c>
      <c r="AN19" s="1">
        <v>941.22919767499991</v>
      </c>
      <c r="AO19" s="12">
        <v>12.123622047244094</v>
      </c>
      <c r="AP19" s="1">
        <v>307.94</v>
      </c>
      <c r="AQ19" s="12">
        <v>18.096550431196103</v>
      </c>
      <c r="AR19" s="1">
        <v>459.65238095238101</v>
      </c>
      <c r="AS19" s="12">
        <f t="shared" si="0"/>
        <v>26.673228346456696</v>
      </c>
      <c r="AT19" s="2">
        <f>+AVERAGE(AT18,AT20)</f>
        <v>677.5</v>
      </c>
      <c r="AU19" s="12">
        <v>12.174031288877952</v>
      </c>
      <c r="AV19" s="1">
        <v>309.22039473749999</v>
      </c>
      <c r="AW19" s="12">
        <v>2.9171870618162785</v>
      </c>
      <c r="AX19" s="1">
        <v>74.096551370133469</v>
      </c>
      <c r="AY19" s="12">
        <v>6.8102643013246098</v>
      </c>
      <c r="AZ19" s="1">
        <v>172.98071325364509</v>
      </c>
      <c r="BA19" s="12">
        <v>4.1387238151834795</v>
      </c>
      <c r="BB19" s="12">
        <v>105.12358490566038</v>
      </c>
    </row>
    <row r="20" spans="1:54" x14ac:dyDescent="0.25">
      <c r="A20" s="12">
        <v>61</v>
      </c>
      <c r="B20" s="10">
        <v>1549</v>
      </c>
      <c r="C20" s="12">
        <v>126.61385937591875</v>
      </c>
      <c r="D20" s="1">
        <v>57.421251417650225</v>
      </c>
      <c r="E20" s="12">
        <v>50.029659656029843</v>
      </c>
      <c r="F20" s="12">
        <v>1270.753355263158</v>
      </c>
      <c r="G20" s="12">
        <v>43.75561887000967</v>
      </c>
      <c r="H20" s="12">
        <v>1111.3927192982455</v>
      </c>
      <c r="I20" s="12">
        <v>16.252134272689599</v>
      </c>
      <c r="J20" s="12">
        <v>412.80421052631573</v>
      </c>
      <c r="K20" s="12">
        <v>31.982043445227244</v>
      </c>
      <c r="L20" s="12">
        <v>812.34390350877197</v>
      </c>
      <c r="M20" s="12">
        <v>37.330743196574119</v>
      </c>
      <c r="N20" s="12">
        <v>948.20087719298249</v>
      </c>
      <c r="O20" s="12">
        <v>57.069023403871391</v>
      </c>
      <c r="P20" s="12">
        <v>1449.5531944583331</v>
      </c>
      <c r="Q20" s="12">
        <v>37.989944225721786</v>
      </c>
      <c r="R20" s="12">
        <v>964.9445833333333</v>
      </c>
      <c r="S20" s="12">
        <v>22.004471151632362</v>
      </c>
      <c r="T20" s="12">
        <v>558.91356725146193</v>
      </c>
      <c r="U20" s="12">
        <v>17.944947527848463</v>
      </c>
      <c r="V20" s="12">
        <v>455.80166720735099</v>
      </c>
      <c r="W20" s="12">
        <v>19.068645962840172</v>
      </c>
      <c r="X20" s="12">
        <v>484.34360745614038</v>
      </c>
      <c r="Y20" s="12">
        <v>23.3</v>
      </c>
      <c r="Z20" s="1">
        <v>591.81999999999994</v>
      </c>
      <c r="AA20" s="12">
        <v>43</v>
      </c>
      <c r="AB20" s="1">
        <v>1092.2</v>
      </c>
      <c r="AC20" s="12">
        <v>62.534251968503938</v>
      </c>
      <c r="AD20" s="1">
        <v>1588.37</v>
      </c>
      <c r="AE20" s="12">
        <v>14.857871713404245</v>
      </c>
      <c r="AF20" s="1">
        <v>377.3899415204678</v>
      </c>
      <c r="AG20" s="12">
        <v>46.534765562984909</v>
      </c>
      <c r="AH20" s="1">
        <v>1181.9830452998167</v>
      </c>
      <c r="AI20" s="12">
        <v>19.600000000000001</v>
      </c>
      <c r="AJ20" s="1">
        <v>497.84000000000003</v>
      </c>
      <c r="AK20" s="12">
        <v>21.761232254602909</v>
      </c>
      <c r="AL20" s="12">
        <v>552.7352992669139</v>
      </c>
      <c r="AM20" s="1">
        <v>37.285010381889762</v>
      </c>
      <c r="AN20" s="1">
        <v>947.03926369999988</v>
      </c>
      <c r="AO20" s="12">
        <v>12.306273975368464</v>
      </c>
      <c r="AP20" s="1">
        <v>312.57935897435897</v>
      </c>
      <c r="AQ20" s="12">
        <v>18.332773205980832</v>
      </c>
      <c r="AR20" s="1">
        <v>465.65243943191308</v>
      </c>
      <c r="AS20" s="12">
        <f t="shared" si="0"/>
        <v>26.889763779527559</v>
      </c>
      <c r="AT20">
        <v>683</v>
      </c>
      <c r="AU20" s="12">
        <v>12.408287275306634</v>
      </c>
      <c r="AV20" s="1">
        <v>315.17049679278847</v>
      </c>
      <c r="AW20" s="12">
        <v>2.923896266698006</v>
      </c>
      <c r="AX20" s="1">
        <v>74.266965174129353</v>
      </c>
      <c r="AY20" s="12">
        <v>6.8966967019747534</v>
      </c>
      <c r="AZ20" s="1">
        <v>175.17609623015872</v>
      </c>
      <c r="BA20" s="12">
        <v>4.1828312772498091</v>
      </c>
      <c r="BB20" s="12">
        <v>106.24391444214515</v>
      </c>
    </row>
    <row r="21" spans="1:54" x14ac:dyDescent="0.25">
      <c r="A21" s="12">
        <v>61.5</v>
      </c>
      <c r="B21" s="10">
        <v>1562</v>
      </c>
      <c r="C21" s="12">
        <v>129.78818749999999</v>
      </c>
      <c r="D21" s="1">
        <v>58.860856009070289</v>
      </c>
      <c r="E21" s="12">
        <v>50.491385754952276</v>
      </c>
      <c r="F21" s="12">
        <v>1282.4811981757875</v>
      </c>
      <c r="G21" s="12">
        <v>44.226730520625217</v>
      </c>
      <c r="H21" s="12">
        <v>1123.3589552238805</v>
      </c>
      <c r="I21" s="12">
        <v>16.450292337524974</v>
      </c>
      <c r="J21" s="12">
        <v>417.83742537313435</v>
      </c>
      <c r="K21" s="12">
        <v>32.226789281936775</v>
      </c>
      <c r="L21" s="12">
        <v>818.56044776119404</v>
      </c>
      <c r="M21" s="12">
        <v>37.702614878364088</v>
      </c>
      <c r="N21" s="12">
        <v>957.64641791044778</v>
      </c>
      <c r="O21" s="12">
        <v>57.604195829687953</v>
      </c>
      <c r="P21" s="12">
        <v>1463.1465740740741</v>
      </c>
      <c r="Q21" s="12">
        <v>38.259652960046665</v>
      </c>
      <c r="R21" s="12">
        <v>971.79518518518512</v>
      </c>
      <c r="S21" s="12">
        <v>22.163338817722412</v>
      </c>
      <c r="T21" s="12">
        <v>562.94880597014924</v>
      </c>
      <c r="U21" s="12">
        <v>18.134187331061227</v>
      </c>
      <c r="V21" s="12">
        <v>460.60835820895522</v>
      </c>
      <c r="W21" s="12">
        <v>19.283004759666234</v>
      </c>
      <c r="X21" s="12">
        <v>489.78832089552236</v>
      </c>
      <c r="Y21" s="12">
        <v>23.6</v>
      </c>
      <c r="Z21" s="1">
        <v>599.44000000000005</v>
      </c>
      <c r="AA21" s="12">
        <v>43.3</v>
      </c>
      <c r="AB21" s="1">
        <v>1099.82</v>
      </c>
      <c r="AC21" s="12">
        <v>63.184251968503943</v>
      </c>
      <c r="AD21" s="1">
        <v>1604.88</v>
      </c>
      <c r="AE21" s="12">
        <v>14.986396756375601</v>
      </c>
      <c r="AF21" s="1">
        <v>380.65447761194025</v>
      </c>
      <c r="AG21" s="12">
        <v>46.915627131786081</v>
      </c>
      <c r="AH21" s="1">
        <v>1191.6569291473663</v>
      </c>
      <c r="AI21" s="12">
        <v>20</v>
      </c>
      <c r="AJ21" s="1">
        <v>508</v>
      </c>
      <c r="AK21" s="12">
        <v>21.895407064467683</v>
      </c>
      <c r="AL21" s="12">
        <v>556.14333943747909</v>
      </c>
      <c r="AM21" s="1">
        <v>37.526842005249343</v>
      </c>
      <c r="AN21" s="1">
        <v>953.18178693333323</v>
      </c>
      <c r="AO21" s="12">
        <v>12.452488751406076</v>
      </c>
      <c r="AP21" s="1">
        <v>316.29321428571433</v>
      </c>
      <c r="AQ21" s="12">
        <v>18.484417339623587</v>
      </c>
      <c r="AR21" s="1">
        <v>469.50420042643907</v>
      </c>
      <c r="AS21" s="12">
        <f t="shared" si="0"/>
        <v>27.086614173228348</v>
      </c>
      <c r="AT21" s="2">
        <f>+AVERAGE(AT20,AT22)</f>
        <v>688</v>
      </c>
      <c r="AU21" s="12">
        <v>12.50262493230013</v>
      </c>
      <c r="AV21" s="1">
        <v>317.56667328042329</v>
      </c>
      <c r="AW21" s="12">
        <v>2.9790193622553307</v>
      </c>
      <c r="AX21" s="1">
        <v>75.667091801285395</v>
      </c>
      <c r="AY21" s="12">
        <v>6.9649389221084208</v>
      </c>
      <c r="AZ21" s="1">
        <v>176.90944862155388</v>
      </c>
      <c r="BA21" s="12">
        <v>4.2042182505182693</v>
      </c>
      <c r="BB21" s="12">
        <v>106.78714356316402</v>
      </c>
    </row>
    <row r="22" spans="1:54" x14ac:dyDescent="0.25">
      <c r="A22" s="12">
        <v>62</v>
      </c>
      <c r="B22" s="10">
        <v>1575</v>
      </c>
      <c r="C22" s="12">
        <v>133.80432744565218</v>
      </c>
      <c r="D22" s="1">
        <v>60.682234669230013</v>
      </c>
      <c r="E22" s="12">
        <v>50.917914713902888</v>
      </c>
      <c r="F22" s="12">
        <v>1293.3150337331335</v>
      </c>
      <c r="G22" s="12">
        <v>44.684306272060823</v>
      </c>
      <c r="H22" s="12">
        <v>1134.9813793103449</v>
      </c>
      <c r="I22" s="12">
        <v>16.55915014933478</v>
      </c>
      <c r="J22" s="12">
        <v>420.60241379310344</v>
      </c>
      <c r="K22" s="12">
        <v>32.570716806950855</v>
      </c>
      <c r="L22" s="12">
        <v>827.29620689655167</v>
      </c>
      <c r="M22" s="12">
        <v>38.027199294053759</v>
      </c>
      <c r="N22" s="12">
        <v>965.89086206896548</v>
      </c>
      <c r="O22" s="12">
        <v>58.01527302293735</v>
      </c>
      <c r="P22" s="12">
        <v>1473.5879347826087</v>
      </c>
      <c r="Q22" s="12">
        <v>38.651069125870137</v>
      </c>
      <c r="R22" s="12">
        <v>981.73715579710142</v>
      </c>
      <c r="S22" s="12">
        <v>22.268049144718979</v>
      </c>
      <c r="T22" s="12">
        <v>565.60844827586197</v>
      </c>
      <c r="U22" s="12">
        <v>18.280274564981291</v>
      </c>
      <c r="V22" s="12">
        <v>464.31897395052476</v>
      </c>
      <c r="W22" s="12">
        <v>19.444353278577246</v>
      </c>
      <c r="X22" s="12">
        <v>493.88657327586202</v>
      </c>
      <c r="Y22" s="12">
        <v>23.9</v>
      </c>
      <c r="Z22" s="1">
        <v>607.05999999999995</v>
      </c>
      <c r="AA22" s="12">
        <v>43.8</v>
      </c>
      <c r="AB22" s="1">
        <v>1112.5199999999998</v>
      </c>
      <c r="AC22" s="12">
        <v>63.784251968503938</v>
      </c>
      <c r="AD22" s="1">
        <v>1620.12</v>
      </c>
      <c r="AE22" s="12">
        <v>15.098452004312804</v>
      </c>
      <c r="AF22" s="1">
        <v>383.50068090954522</v>
      </c>
      <c r="AG22" s="12">
        <v>47.309346439667046</v>
      </c>
      <c r="AH22" s="1">
        <v>1201.6573995675428</v>
      </c>
      <c r="AI22" s="12">
        <v>20.2</v>
      </c>
      <c r="AJ22" s="1">
        <v>513.07999999999993</v>
      </c>
      <c r="AK22" s="12">
        <v>22.111390838050003</v>
      </c>
      <c r="AL22" s="12">
        <v>561.62932728647002</v>
      </c>
      <c r="AM22" s="1">
        <v>37.744208960629919</v>
      </c>
      <c r="AN22" s="1">
        <v>958.70290759999989</v>
      </c>
      <c r="AO22" s="12">
        <v>12.591829602760329</v>
      </c>
      <c r="AP22" s="1">
        <v>319.83247191011236</v>
      </c>
      <c r="AQ22" s="12">
        <v>18.690702778531996</v>
      </c>
      <c r="AR22" s="1">
        <v>474.74385057471267</v>
      </c>
      <c r="AS22" s="12">
        <f t="shared" si="0"/>
        <v>27.283464566929137</v>
      </c>
      <c r="AT22">
        <v>693</v>
      </c>
      <c r="AU22" s="12">
        <v>12.650634895410606</v>
      </c>
      <c r="AV22" s="1">
        <v>321.32612634342939</v>
      </c>
      <c r="AW22" s="12">
        <v>2.9833053896280206</v>
      </c>
      <c r="AX22" s="1">
        <v>75.775956896551719</v>
      </c>
      <c r="AY22" s="12">
        <v>7.0437525956814415</v>
      </c>
      <c r="AZ22" s="1">
        <v>178.9113159303086</v>
      </c>
      <c r="BA22" s="12">
        <v>4.2457817772778403</v>
      </c>
      <c r="BB22" s="12">
        <v>107.84285714285714</v>
      </c>
    </row>
    <row r="23" spans="1:54" x14ac:dyDescent="0.25">
      <c r="A23" s="12">
        <v>62.5</v>
      </c>
      <c r="B23" s="10">
        <v>1588</v>
      </c>
      <c r="C23" s="12">
        <v>138.22873906249998</v>
      </c>
      <c r="D23" s="1">
        <v>62.688770549886613</v>
      </c>
      <c r="E23" s="12">
        <v>51.263178581637696</v>
      </c>
      <c r="F23" s="12">
        <v>1302.0847359735974</v>
      </c>
      <c r="G23" s="12">
        <v>44.993323653231464</v>
      </c>
      <c r="H23" s="12">
        <v>1142.8304207920792</v>
      </c>
      <c r="I23" s="12">
        <v>16.736673374522493</v>
      </c>
      <c r="J23" s="12">
        <v>425.11150371287124</v>
      </c>
      <c r="K23" s="12">
        <v>32.841383409994549</v>
      </c>
      <c r="L23" s="12">
        <v>834.17113861386144</v>
      </c>
      <c r="M23" s="12">
        <v>38.54378240235441</v>
      </c>
      <c r="N23" s="12">
        <v>979.01207301980196</v>
      </c>
      <c r="O23" s="12">
        <v>58.363074146981631</v>
      </c>
      <c r="P23" s="12">
        <v>1482.4220833333334</v>
      </c>
      <c r="Q23" s="12">
        <v>38.954330708661416</v>
      </c>
      <c r="R23" s="12">
        <v>989.43999999999994</v>
      </c>
      <c r="S23" s="12">
        <v>22.475703593981443</v>
      </c>
      <c r="T23" s="12">
        <v>570.88287128712864</v>
      </c>
      <c r="U23" s="12">
        <v>18.452516176814534</v>
      </c>
      <c r="V23" s="12">
        <v>468.6939108910891</v>
      </c>
      <c r="W23" s="12">
        <v>19.645953116473066</v>
      </c>
      <c r="X23" s="12">
        <v>499.00720915841589</v>
      </c>
      <c r="Y23" s="12">
        <v>24.3</v>
      </c>
      <c r="Z23" s="1">
        <v>617.22</v>
      </c>
      <c r="AA23" s="12">
        <v>44.15</v>
      </c>
      <c r="AB23" s="1">
        <v>1121.4099999999999</v>
      </c>
      <c r="AC23" s="12">
        <v>64.284251968503938</v>
      </c>
      <c r="AD23" s="1">
        <v>1632.82</v>
      </c>
      <c r="AE23" s="12">
        <v>15.250798121150698</v>
      </c>
      <c r="AF23" s="1">
        <v>387.37027227722768</v>
      </c>
      <c r="AG23" s="12">
        <v>47.646224890205559</v>
      </c>
      <c r="AH23" s="1">
        <v>1210.2141122112212</v>
      </c>
      <c r="AI23" s="12">
        <v>20.399999999999999</v>
      </c>
      <c r="AJ23" s="1">
        <v>518.16</v>
      </c>
      <c r="AK23" s="12">
        <v>21.838829552246565</v>
      </c>
      <c r="AL23" s="12">
        <v>554.70627062706274</v>
      </c>
      <c r="AM23" s="1">
        <v>38.171789824803149</v>
      </c>
      <c r="AN23" s="1">
        <v>969.56346154999994</v>
      </c>
      <c r="AO23" s="12">
        <v>12.669784152855019</v>
      </c>
      <c r="AP23" s="1">
        <v>321.81251748251748</v>
      </c>
      <c r="AQ23" s="12">
        <v>18.82747125668697</v>
      </c>
      <c r="AR23" s="1">
        <v>478.21776991984899</v>
      </c>
      <c r="AS23" s="12">
        <f t="shared" si="0"/>
        <v>27.578740157480315</v>
      </c>
      <c r="AT23" s="2">
        <f>+AVERAGE(AT22,AT24)</f>
        <v>700.5</v>
      </c>
      <c r="AU23" s="12">
        <v>12.756816977314024</v>
      </c>
      <c r="AV23" s="1">
        <v>324.02315122377621</v>
      </c>
      <c r="AW23" s="12">
        <v>2.9932959518434377</v>
      </c>
      <c r="AX23" s="1">
        <v>76.029717176823311</v>
      </c>
      <c r="AY23" s="12">
        <v>7.0680246168518988</v>
      </c>
      <c r="AZ23" s="1">
        <v>179.52782526803821</v>
      </c>
      <c r="BA23" s="12">
        <v>4.2499778819782366</v>
      </c>
      <c r="BB23" s="12">
        <v>107.94943820224719</v>
      </c>
    </row>
    <row r="24" spans="1:54" x14ac:dyDescent="0.25">
      <c r="A24" s="12">
        <v>63</v>
      </c>
      <c r="B24" s="10">
        <v>1600</v>
      </c>
      <c r="C24" s="12">
        <v>142.2026875</v>
      </c>
      <c r="D24" s="1">
        <v>64.491014739229016</v>
      </c>
      <c r="E24" s="12">
        <v>51.625659448818901</v>
      </c>
      <c r="F24" s="12">
        <v>1311.2917499999999</v>
      </c>
      <c r="G24" s="12">
        <v>45.464724409448827</v>
      </c>
      <c r="H24" s="12">
        <v>1154.8040000000001</v>
      </c>
      <c r="I24" s="12">
        <v>16.905265748031496</v>
      </c>
      <c r="J24" s="12">
        <v>429.39374999999995</v>
      </c>
      <c r="K24" s="12">
        <v>33.10330708661418</v>
      </c>
      <c r="L24" s="12">
        <v>840.82400000000007</v>
      </c>
      <c r="M24" s="12">
        <v>38.761246133295835</v>
      </c>
      <c r="N24" s="12">
        <v>984.53565178571421</v>
      </c>
      <c r="O24" s="12">
        <v>58.827411417322836</v>
      </c>
      <c r="P24" s="12">
        <v>1494.2162499999999</v>
      </c>
      <c r="Q24" s="12">
        <v>39.229183070866142</v>
      </c>
      <c r="R24" s="12">
        <v>996.42124999999999</v>
      </c>
      <c r="S24" s="12">
        <v>22.622073490813648</v>
      </c>
      <c r="T24" s="12">
        <v>574.60066666666671</v>
      </c>
      <c r="U24" s="12">
        <v>18.580944881889764</v>
      </c>
      <c r="V24" s="12">
        <v>471.95599999999996</v>
      </c>
      <c r="W24" s="12">
        <v>19.797332677165357</v>
      </c>
      <c r="X24" s="12">
        <v>502.85225000000003</v>
      </c>
      <c r="Y24" s="12">
        <v>24.9</v>
      </c>
      <c r="Z24" s="1">
        <v>632.45999999999992</v>
      </c>
      <c r="AA24" s="12">
        <v>44.5</v>
      </c>
      <c r="AB24" s="1">
        <v>1130.3</v>
      </c>
      <c r="AC24" s="12">
        <v>64.784251968503938</v>
      </c>
      <c r="AD24" s="1">
        <v>1645.52</v>
      </c>
      <c r="AE24" s="12">
        <v>15.358818897637796</v>
      </c>
      <c r="AF24" s="1">
        <v>390.11400000000003</v>
      </c>
      <c r="AG24" s="12">
        <v>48.011966549394096</v>
      </c>
      <c r="AH24" s="1">
        <v>1219.50395035461</v>
      </c>
      <c r="AI24" s="12">
        <v>20.6</v>
      </c>
      <c r="AJ24" s="1">
        <v>523.24</v>
      </c>
      <c r="AK24" s="12">
        <v>21.930603674540684</v>
      </c>
      <c r="AL24" s="12">
        <v>557.03733333333332</v>
      </c>
      <c r="AM24" s="1">
        <v>38.445496198818901</v>
      </c>
      <c r="AN24" s="1">
        <v>976.51560345000007</v>
      </c>
      <c r="AO24" s="12">
        <v>12.848150053686471</v>
      </c>
      <c r="AP24" s="1">
        <v>326.34301136363632</v>
      </c>
      <c r="AQ24" s="12">
        <v>19.028042744656908</v>
      </c>
      <c r="AR24" s="1">
        <v>483.31228571428545</v>
      </c>
      <c r="AS24" s="12">
        <f t="shared" si="0"/>
        <v>27.874015748031496</v>
      </c>
      <c r="AT24">
        <v>708</v>
      </c>
      <c r="AU24" s="12">
        <v>12.908297915175377</v>
      </c>
      <c r="AV24" s="1">
        <v>327.87076704545456</v>
      </c>
      <c r="AW24" s="12">
        <v>3.0482324192234591</v>
      </c>
      <c r="AX24" s="1">
        <v>77.425103448275863</v>
      </c>
      <c r="AY24" s="12">
        <v>7.1378935704393447</v>
      </c>
      <c r="AZ24" s="1">
        <v>181.30249668915934</v>
      </c>
      <c r="BA24" s="12">
        <v>4.3133497548570663</v>
      </c>
      <c r="BB24" s="12">
        <v>109.55908377336948</v>
      </c>
    </row>
    <row r="25" spans="1:54" x14ac:dyDescent="0.25">
      <c r="A25" s="12">
        <v>63.5</v>
      </c>
      <c r="B25" s="10">
        <v>1613</v>
      </c>
      <c r="C25" s="12">
        <v>147.60365624999997</v>
      </c>
      <c r="D25" s="1">
        <v>66.940433673469371</v>
      </c>
      <c r="E25" s="12">
        <v>52.145218150922631</v>
      </c>
      <c r="F25" s="12">
        <v>1324.4885410334346</v>
      </c>
      <c r="G25" s="12">
        <v>45.826981068855758</v>
      </c>
      <c r="H25" s="12">
        <v>1164.0053191489362</v>
      </c>
      <c r="I25" s="12">
        <v>17.069534260345115</v>
      </c>
      <c r="J25" s="12">
        <v>433.56617021276594</v>
      </c>
      <c r="K25" s="12">
        <v>33.242063159658237</v>
      </c>
      <c r="L25" s="12">
        <v>844.34840425531911</v>
      </c>
      <c r="M25" s="12">
        <v>39.166509611414931</v>
      </c>
      <c r="N25" s="12">
        <v>994.82934412993916</v>
      </c>
      <c r="O25" s="12">
        <v>59.368201631046119</v>
      </c>
      <c r="P25" s="12">
        <v>1507.9523214285714</v>
      </c>
      <c r="Q25" s="12">
        <v>39.700569460067499</v>
      </c>
      <c r="R25" s="12">
        <v>1008.3944642857143</v>
      </c>
      <c r="S25" s="12">
        <v>22.865422091520479</v>
      </c>
      <c r="T25" s="12">
        <v>580.78172112462005</v>
      </c>
      <c r="U25" s="12">
        <v>18.939508292846373</v>
      </c>
      <c r="V25" s="12">
        <v>481.06351063829788</v>
      </c>
      <c r="W25" s="12">
        <v>20.002214217903614</v>
      </c>
      <c r="X25" s="12">
        <v>508.05624113475176</v>
      </c>
      <c r="Y25" s="12">
        <v>25.3</v>
      </c>
      <c r="Z25" s="1">
        <v>642.62</v>
      </c>
      <c r="AA25" s="12">
        <v>45</v>
      </c>
      <c r="AB25" s="1">
        <v>1143</v>
      </c>
      <c r="AC25" s="12">
        <v>65.784251968503924</v>
      </c>
      <c r="AD25" s="1">
        <v>1670.9199999999996</v>
      </c>
      <c r="AE25" s="12">
        <v>15.563003294800916</v>
      </c>
      <c r="AF25" s="1">
        <v>395.30028368794325</v>
      </c>
      <c r="AG25" s="12">
        <v>48.643346999949557</v>
      </c>
      <c r="AH25" s="1">
        <v>1235.5410137987187</v>
      </c>
      <c r="AI25" s="12">
        <v>21.1</v>
      </c>
      <c r="AJ25" s="1">
        <v>535.94000000000005</v>
      </c>
      <c r="AK25" s="12">
        <v>22.235648070586922</v>
      </c>
      <c r="AL25" s="12">
        <v>564.78546099290782</v>
      </c>
      <c r="AM25" s="1">
        <v>38.800717655511811</v>
      </c>
      <c r="AN25" s="1">
        <v>985.53822844999991</v>
      </c>
      <c r="AO25" s="12">
        <v>13.058137352036294</v>
      </c>
      <c r="AP25" s="1">
        <v>331.67668874172182</v>
      </c>
      <c r="AQ25" s="12">
        <v>19.268717939512875</v>
      </c>
      <c r="AR25" s="1">
        <v>489.42543566362701</v>
      </c>
      <c r="AS25" s="12">
        <f t="shared" si="0"/>
        <v>28.108267716535437</v>
      </c>
      <c r="AT25" s="2">
        <f>+AVERAGE(AT24,AT26)</f>
        <v>713.95</v>
      </c>
      <c r="AU25" s="12">
        <v>13.104514801957702</v>
      </c>
      <c r="AV25" s="1">
        <v>332.85467596972563</v>
      </c>
      <c r="AW25" s="12">
        <v>3.0523253591716757</v>
      </c>
      <c r="AX25" s="1">
        <v>77.529064122960563</v>
      </c>
      <c r="AY25" s="12">
        <v>7.2189906943450248</v>
      </c>
      <c r="AZ25" s="1">
        <v>183.36236363636363</v>
      </c>
      <c r="BA25" s="12">
        <v>4.330820508231926</v>
      </c>
      <c r="BB25" s="12">
        <v>110.00284090909091</v>
      </c>
    </row>
    <row r="26" spans="1:54" x14ac:dyDescent="0.25">
      <c r="A26" s="12">
        <v>64</v>
      </c>
      <c r="B26" s="10">
        <v>1626</v>
      </c>
      <c r="C26" s="12">
        <v>149.16013341346155</v>
      </c>
      <c r="D26" s="1">
        <v>67.646319008372586</v>
      </c>
      <c r="E26" s="12">
        <v>52.521249053794492</v>
      </c>
      <c r="F26" s="12">
        <v>1334.03972596638</v>
      </c>
      <c r="G26" s="12">
        <v>46.271197992244929</v>
      </c>
      <c r="H26" s="12">
        <v>1175.2884290030211</v>
      </c>
      <c r="I26" s="12">
        <v>17.199113801531986</v>
      </c>
      <c r="J26" s="12">
        <v>436.85749055891233</v>
      </c>
      <c r="K26" s="12">
        <v>33.733645360039965</v>
      </c>
      <c r="L26" s="12">
        <v>856.83459214501499</v>
      </c>
      <c r="M26" s="12">
        <v>39.543946319398884</v>
      </c>
      <c r="N26" s="12">
        <v>1004.4162365127316</v>
      </c>
      <c r="O26" s="12">
        <v>59.709532101756515</v>
      </c>
      <c r="P26" s="12">
        <v>1516.6221153846154</v>
      </c>
      <c r="Q26" s="12">
        <v>39.983464566929129</v>
      </c>
      <c r="R26" s="12">
        <v>1015.5799999999999</v>
      </c>
      <c r="S26" s="12">
        <v>22.932263678883622</v>
      </c>
      <c r="T26" s="12">
        <v>582.47949744364394</v>
      </c>
      <c r="U26" s="12">
        <v>18.989321300740556</v>
      </c>
      <c r="V26" s="12">
        <v>482.32876103881011</v>
      </c>
      <c r="W26" s="12">
        <v>20.182799676475486</v>
      </c>
      <c r="X26" s="12">
        <v>512.64311178247738</v>
      </c>
      <c r="Y26" s="12">
        <v>25.4</v>
      </c>
      <c r="Z26" s="1">
        <v>645.16</v>
      </c>
      <c r="AA26" s="12">
        <v>45.45</v>
      </c>
      <c r="AB26" s="1">
        <v>1154.43</v>
      </c>
      <c r="AC26" s="12">
        <v>66.284251968503938</v>
      </c>
      <c r="AD26" s="1">
        <v>1683.62</v>
      </c>
      <c r="AE26" s="12">
        <v>15.748038632633154</v>
      </c>
      <c r="AF26" s="1">
        <v>400.0001812688821</v>
      </c>
      <c r="AG26" s="12">
        <v>48.940798648280747</v>
      </c>
      <c r="AH26" s="1">
        <v>1243.0962856663309</v>
      </c>
      <c r="AI26" s="12">
        <v>20.5</v>
      </c>
      <c r="AJ26" s="1">
        <v>520.69999999999993</v>
      </c>
      <c r="AK26" s="12">
        <v>22.478649760924903</v>
      </c>
      <c r="AL26" s="12">
        <v>570.9577039274925</v>
      </c>
      <c r="AM26" s="1">
        <v>39.13363281550744</v>
      </c>
      <c r="AN26" s="1">
        <v>993.99427351388897</v>
      </c>
      <c r="AO26" s="12">
        <v>13.197637795275591</v>
      </c>
      <c r="AP26" s="1">
        <v>335.22</v>
      </c>
      <c r="AQ26" s="12">
        <v>19.471505714353675</v>
      </c>
      <c r="AR26" s="1">
        <v>494.57624514458331</v>
      </c>
      <c r="AS26" s="12">
        <f t="shared" si="0"/>
        <v>28.34251968503937</v>
      </c>
      <c r="AT26">
        <v>719.9</v>
      </c>
      <c r="AU26" s="12">
        <v>13.209538188382561</v>
      </c>
      <c r="AV26" s="1">
        <v>335.52226998491705</v>
      </c>
      <c r="AW26" s="12">
        <v>3.0820849067048304</v>
      </c>
      <c r="AX26" s="1">
        <v>78.284956630302688</v>
      </c>
      <c r="AY26" s="12">
        <v>7.2851663298926539</v>
      </c>
      <c r="AZ26" s="1">
        <v>185.0432247792734</v>
      </c>
      <c r="BA26" s="12">
        <v>4.3545108332046736</v>
      </c>
      <c r="BB26" s="12">
        <v>110.60457516339869</v>
      </c>
    </row>
    <row r="27" spans="1:54" x14ac:dyDescent="0.25">
      <c r="A27" s="12">
        <v>64.5</v>
      </c>
      <c r="B27" s="10">
        <v>1638</v>
      </c>
      <c r="C27" s="12">
        <v>155.32679687500001</v>
      </c>
      <c r="D27" s="1">
        <v>70.442991780045361</v>
      </c>
      <c r="E27" s="12">
        <v>52.965184137139104</v>
      </c>
      <c r="F27" s="12">
        <v>1345.3156770833332</v>
      </c>
      <c r="G27" s="12">
        <v>46.580954724409452</v>
      </c>
      <c r="H27" s="12">
        <v>1183.15625</v>
      </c>
      <c r="I27" s="12">
        <v>17.442179297900264</v>
      </c>
      <c r="J27" s="12">
        <v>443.03135416666669</v>
      </c>
      <c r="K27" s="12">
        <v>33.943878033875571</v>
      </c>
      <c r="L27" s="12">
        <v>862.17450206043952</v>
      </c>
      <c r="M27" s="12">
        <v>39.965706728065257</v>
      </c>
      <c r="N27" s="12">
        <v>1015.1289508928576</v>
      </c>
      <c r="O27" s="12">
        <v>60.243229166666666</v>
      </c>
      <c r="P27" s="12">
        <v>1530.1780208333332</v>
      </c>
      <c r="Q27" s="12">
        <v>40.351574803149603</v>
      </c>
      <c r="R27" s="12">
        <v>1024.9299999999998</v>
      </c>
      <c r="S27" s="12">
        <v>23.197826443569554</v>
      </c>
      <c r="T27" s="12">
        <v>589.22479166666665</v>
      </c>
      <c r="U27" s="12">
        <v>19.22216002296588</v>
      </c>
      <c r="V27" s="12">
        <v>488.2428645833333</v>
      </c>
      <c r="W27" s="12">
        <v>20.411409120734909</v>
      </c>
      <c r="X27" s="12">
        <v>518.44979166666667</v>
      </c>
      <c r="Y27" s="12">
        <v>25.700000000000003</v>
      </c>
      <c r="Z27" s="1">
        <v>652.78000000000009</v>
      </c>
      <c r="AA27" s="12">
        <v>45.9</v>
      </c>
      <c r="AB27" s="1">
        <v>1165.8599999999999</v>
      </c>
      <c r="AC27" s="12">
        <v>66.934251968503943</v>
      </c>
      <c r="AD27" s="1">
        <v>1700.13</v>
      </c>
      <c r="AE27" s="12">
        <v>15.877302055993001</v>
      </c>
      <c r="AF27" s="1">
        <v>403.2834722222222</v>
      </c>
      <c r="AG27" s="12">
        <v>49.368044619422577</v>
      </c>
      <c r="AH27" s="1">
        <v>1253.9483333333333</v>
      </c>
      <c r="AI27" s="12">
        <v>19.899999999999999</v>
      </c>
      <c r="AJ27" s="1">
        <v>505.45999999999992</v>
      </c>
      <c r="AK27" s="12">
        <v>22.709153543307089</v>
      </c>
      <c r="AL27" s="12">
        <v>576.8125</v>
      </c>
      <c r="AM27" s="1">
        <v>39.47911136909449</v>
      </c>
      <c r="AN27" s="1">
        <v>1002.7694287749999</v>
      </c>
      <c r="AO27" s="12">
        <v>13.362296683717455</v>
      </c>
      <c r="AP27" s="1">
        <v>339.40233576642333</v>
      </c>
      <c r="AQ27" s="12">
        <v>19.653911815710536</v>
      </c>
      <c r="AR27" s="1">
        <v>499.20936011904757</v>
      </c>
      <c r="AS27" s="12">
        <f t="shared" si="0"/>
        <v>28.580708661417326</v>
      </c>
      <c r="AT27" s="2">
        <f>+AVERAGE(AT26,AT28)</f>
        <v>725.95</v>
      </c>
      <c r="AU27" s="12">
        <v>13.387104802479069</v>
      </c>
      <c r="AV27" s="1">
        <v>340.03246198296836</v>
      </c>
      <c r="AW27" s="12">
        <v>3.1161089238845143</v>
      </c>
      <c r="AX27" s="1">
        <v>79.149166666666659</v>
      </c>
      <c r="AY27" s="12">
        <v>7.3560287074145378</v>
      </c>
      <c r="AZ27" s="1">
        <v>186.84312916832926</v>
      </c>
      <c r="BA27" s="12">
        <v>4.3766360744642014</v>
      </c>
      <c r="BB27" s="12">
        <v>111.16655629139072</v>
      </c>
    </row>
    <row r="28" spans="1:54" x14ac:dyDescent="0.25">
      <c r="A28" s="12">
        <v>65</v>
      </c>
      <c r="B28" s="10">
        <v>1651</v>
      </c>
      <c r="C28" s="12">
        <v>160.22280603448274</v>
      </c>
      <c r="D28" s="1">
        <v>72.663404097271084</v>
      </c>
      <c r="E28" s="12">
        <v>53.486473808230869</v>
      </c>
      <c r="F28" s="12">
        <v>1358.5564347290638</v>
      </c>
      <c r="G28" s="12">
        <v>47.004499437570303</v>
      </c>
      <c r="H28" s="12">
        <v>1193.9142857142856</v>
      </c>
      <c r="I28" s="12">
        <v>17.654925946756656</v>
      </c>
      <c r="J28" s="12">
        <v>448.43511904761903</v>
      </c>
      <c r="K28" s="12">
        <v>34.257689279224721</v>
      </c>
      <c r="L28" s="12">
        <v>870.14530769230782</v>
      </c>
      <c r="M28" s="12">
        <v>40.417023458005247</v>
      </c>
      <c r="N28" s="12">
        <v>1026.5923958333333</v>
      </c>
      <c r="O28" s="12">
        <v>60.782674619875102</v>
      </c>
      <c r="P28" s="12">
        <v>1543.8799353448276</v>
      </c>
      <c r="Q28" s="12">
        <v>40.775770431713276</v>
      </c>
      <c r="R28" s="12">
        <v>1035.7045689655172</v>
      </c>
      <c r="S28" s="12">
        <v>23.432273323054446</v>
      </c>
      <c r="T28" s="12">
        <v>595.17974240558294</v>
      </c>
      <c r="U28" s="12">
        <v>19.480669832757975</v>
      </c>
      <c r="V28" s="12">
        <v>494.80901375205258</v>
      </c>
      <c r="W28" s="12">
        <v>20.607953693288337</v>
      </c>
      <c r="X28" s="12">
        <v>523.44202380952379</v>
      </c>
      <c r="Y28" s="12">
        <v>26.2</v>
      </c>
      <c r="Z28" s="1">
        <v>665.4799999999999</v>
      </c>
      <c r="AA28" s="12">
        <v>46.400000000000006</v>
      </c>
      <c r="AB28" s="1">
        <v>1178.5600000000002</v>
      </c>
      <c r="AC28" s="12">
        <v>67.584251968503935</v>
      </c>
      <c r="AD28" s="1">
        <v>1716.6399999999999</v>
      </c>
      <c r="AE28" s="12">
        <v>15.996719160104988</v>
      </c>
      <c r="AF28" s="1">
        <v>406.31666666666666</v>
      </c>
      <c r="AG28" s="12">
        <v>49.758165587867254</v>
      </c>
      <c r="AH28" s="1">
        <v>1263.8574059318282</v>
      </c>
      <c r="AI28" s="12">
        <v>21</v>
      </c>
      <c r="AJ28" s="1">
        <v>533.4</v>
      </c>
      <c r="AK28" s="12">
        <v>22.952568428946385</v>
      </c>
      <c r="AL28" s="12">
        <v>582.99523809523816</v>
      </c>
      <c r="AM28" s="1">
        <v>39.919750942913389</v>
      </c>
      <c r="AN28" s="1">
        <v>1013.96167395</v>
      </c>
      <c r="AO28" s="12">
        <v>13.508364897106244</v>
      </c>
      <c r="AP28" s="1">
        <v>343.11246838649856</v>
      </c>
      <c r="AQ28" s="12">
        <v>19.802693413323329</v>
      </c>
      <c r="AR28" s="1">
        <v>502.9884126984125</v>
      </c>
      <c r="AS28" s="12">
        <f t="shared" si="0"/>
        <v>28.818897637795278</v>
      </c>
      <c r="AT28">
        <v>732</v>
      </c>
      <c r="AU28" s="12">
        <v>13.49378338197236</v>
      </c>
      <c r="AV28" s="1">
        <v>342.74209790209795</v>
      </c>
      <c r="AW28" s="12">
        <v>3.1217988780497268</v>
      </c>
      <c r="AX28" s="1">
        <v>79.293691502463062</v>
      </c>
      <c r="AY28" s="12">
        <v>7.4373564632545932</v>
      </c>
      <c r="AZ28" s="1">
        <v>188.90885416666666</v>
      </c>
      <c r="BA28" s="12">
        <v>4.3943617449278696</v>
      </c>
      <c r="BB28" s="12">
        <v>111.61678832116789</v>
      </c>
    </row>
    <row r="29" spans="1:54" x14ac:dyDescent="0.25">
      <c r="A29" s="12">
        <v>65.5</v>
      </c>
      <c r="B29" s="10">
        <v>1664</v>
      </c>
      <c r="C29" s="12">
        <v>166.66673828124999</v>
      </c>
      <c r="D29" s="1">
        <v>75.585822349773238</v>
      </c>
      <c r="E29" s="12">
        <v>54.10826271684914</v>
      </c>
      <c r="F29" s="12">
        <v>1374.3498730079682</v>
      </c>
      <c r="G29" s="12">
        <v>47.513920695172075</v>
      </c>
      <c r="H29" s="12">
        <v>1206.8535856573706</v>
      </c>
      <c r="I29" s="12">
        <v>17.892518116510338</v>
      </c>
      <c r="J29" s="12">
        <v>454.46996015936259</v>
      </c>
      <c r="K29" s="12">
        <v>34.627773639370012</v>
      </c>
      <c r="L29" s="12">
        <v>879.54545043999826</v>
      </c>
      <c r="M29" s="12">
        <v>40.914515206188767</v>
      </c>
      <c r="N29" s="12">
        <v>1039.2286862371948</v>
      </c>
      <c r="O29" s="12">
        <v>61.332661786417326</v>
      </c>
      <c r="P29" s="12">
        <v>1557.849609375</v>
      </c>
      <c r="Q29" s="12">
        <v>41.208707554133859</v>
      </c>
      <c r="R29" s="12">
        <v>1046.701171875</v>
      </c>
      <c r="S29" s="12">
        <v>23.711373563325438</v>
      </c>
      <c r="T29" s="12">
        <v>602.26888850846603</v>
      </c>
      <c r="U29" s="12">
        <v>19.791911831022368</v>
      </c>
      <c r="V29" s="12">
        <v>502.71456050796814</v>
      </c>
      <c r="W29" s="12">
        <v>20.930925902688458</v>
      </c>
      <c r="X29" s="12">
        <v>531.64551792828684</v>
      </c>
      <c r="Y29" s="12">
        <v>26.9</v>
      </c>
      <c r="Z29" s="1">
        <v>683.25999999999988</v>
      </c>
      <c r="AA29" s="12">
        <v>46.900000000000006</v>
      </c>
      <c r="AB29" s="1">
        <v>1191.26</v>
      </c>
      <c r="AC29" s="12">
        <v>68.434251968503943</v>
      </c>
      <c r="AD29" s="1">
        <v>1738.23</v>
      </c>
      <c r="AE29" s="12">
        <v>16.231587037676068</v>
      </c>
      <c r="AF29" s="1">
        <v>412.28231075697209</v>
      </c>
      <c r="AG29" s="12">
        <v>50.318930418733984</v>
      </c>
      <c r="AH29" s="1">
        <v>1278.1008326358431</v>
      </c>
      <c r="AI29" s="12">
        <v>22.1</v>
      </c>
      <c r="AJ29" s="1">
        <v>561.34</v>
      </c>
      <c r="AK29" s="12">
        <v>23.164507325030588</v>
      </c>
      <c r="AL29" s="12">
        <v>588.37848605577688</v>
      </c>
      <c r="AM29" s="1">
        <v>40.199809443897635</v>
      </c>
      <c r="AN29" s="1">
        <v>1021.0751598749998</v>
      </c>
      <c r="AO29" s="12">
        <v>13.700888267065791</v>
      </c>
      <c r="AP29" s="1">
        <v>348.00256198347108</v>
      </c>
      <c r="AQ29" s="12">
        <v>20.088990494714057</v>
      </c>
      <c r="AR29" s="1">
        <v>510.26035856573702</v>
      </c>
      <c r="AS29" s="12">
        <f t="shared" si="0"/>
        <v>29.094488188976381</v>
      </c>
      <c r="AT29" s="2">
        <f>+AVERAGE(AT28,AT30)</f>
        <v>739</v>
      </c>
      <c r="AU29" s="12">
        <v>13.70079413780341</v>
      </c>
      <c r="AV29" s="1">
        <v>348.00017110020661</v>
      </c>
      <c r="AW29" s="12">
        <v>3.1785074514932399</v>
      </c>
      <c r="AX29" s="1">
        <v>80.734089267928283</v>
      </c>
      <c r="AY29" s="12">
        <v>7.508070145078019</v>
      </c>
      <c r="AZ29" s="1">
        <v>190.70498168498168</v>
      </c>
      <c r="BA29" s="12">
        <v>4.4131655745828979</v>
      </c>
      <c r="BB29" s="12">
        <v>112.0944055944056</v>
      </c>
    </row>
    <row r="30" spans="1:54" x14ac:dyDescent="0.25">
      <c r="A30" s="12">
        <v>66</v>
      </c>
      <c r="B30" s="10">
        <v>1676</v>
      </c>
      <c r="C30" s="12">
        <v>171.23706250000004</v>
      </c>
      <c r="D30" s="1">
        <v>77.658531746031755</v>
      </c>
      <c r="E30" s="12">
        <v>54.485199000860192</v>
      </c>
      <c r="F30" s="12">
        <v>1383.9240546218489</v>
      </c>
      <c r="G30" s="12">
        <v>47.896223450009934</v>
      </c>
      <c r="H30" s="12">
        <v>1216.5640756302523</v>
      </c>
      <c r="I30" s="12">
        <v>18.04981638324621</v>
      </c>
      <c r="J30" s="12">
        <v>458.46533613445376</v>
      </c>
      <c r="K30" s="12">
        <v>34.854170327125409</v>
      </c>
      <c r="L30" s="12">
        <v>885.29592630898526</v>
      </c>
      <c r="M30" s="12">
        <v>41.282535524052143</v>
      </c>
      <c r="N30" s="12">
        <v>1048.5764023109243</v>
      </c>
      <c r="O30" s="12">
        <v>61.783852799650049</v>
      </c>
      <c r="P30" s="12">
        <v>1569.3098611111109</v>
      </c>
      <c r="Q30" s="12">
        <v>41.646389891281402</v>
      </c>
      <c r="R30" s="12">
        <v>1057.8183032385473</v>
      </c>
      <c r="S30" s="12">
        <v>23.895249812523435</v>
      </c>
      <c r="T30" s="12">
        <v>606.93934523809526</v>
      </c>
      <c r="U30" s="12">
        <v>19.985979785615033</v>
      </c>
      <c r="V30" s="12">
        <v>507.64388655462182</v>
      </c>
      <c r="W30" s="12">
        <v>21.078541239330377</v>
      </c>
      <c r="X30" s="12">
        <v>535.39494747899153</v>
      </c>
      <c r="Y30" s="12">
        <v>27.2</v>
      </c>
      <c r="Z30" s="1">
        <v>690.88</v>
      </c>
      <c r="AA30" s="12">
        <v>47.099999999999994</v>
      </c>
      <c r="AB30" s="1">
        <v>1196.3399999999997</v>
      </c>
      <c r="AC30" s="12">
        <v>69.034251968503938</v>
      </c>
      <c r="AD30" s="1">
        <v>1753.47</v>
      </c>
      <c r="AE30" s="12">
        <v>16.336128388363218</v>
      </c>
      <c r="AF30" s="1">
        <v>414.9376610644257</v>
      </c>
      <c r="AG30" s="12">
        <v>50.573921068502628</v>
      </c>
      <c r="AH30" s="1">
        <v>1284.5775951399667</v>
      </c>
      <c r="AI30" s="12">
        <v>22.2</v>
      </c>
      <c r="AJ30" s="1">
        <v>563.88</v>
      </c>
      <c r="AK30" s="12">
        <v>23.274664196387221</v>
      </c>
      <c r="AL30" s="12">
        <v>591.17647058823536</v>
      </c>
      <c r="AM30" s="1">
        <v>40.601609459645672</v>
      </c>
      <c r="AN30" s="1">
        <v>1031.2808802750001</v>
      </c>
      <c r="AO30" s="12">
        <v>13.899000605693519</v>
      </c>
      <c r="AP30" s="1">
        <v>353.03461538461539</v>
      </c>
      <c r="AQ30" s="12">
        <v>20.262451200952817</v>
      </c>
      <c r="AR30" s="1">
        <v>514.66626050420155</v>
      </c>
      <c r="AS30" s="12">
        <f t="shared" si="0"/>
        <v>29.370078740157481</v>
      </c>
      <c r="AT30">
        <v>746</v>
      </c>
      <c r="AU30" s="12">
        <v>13.871047849788006</v>
      </c>
      <c r="AV30" s="1">
        <v>352.32461538461536</v>
      </c>
      <c r="AW30" s="12">
        <v>3.1864963111228741</v>
      </c>
      <c r="AX30" s="1">
        <v>80.937006302520999</v>
      </c>
      <c r="AY30" s="12">
        <v>7.5739535059475767</v>
      </c>
      <c r="AZ30" s="1">
        <v>192.37841905106845</v>
      </c>
      <c r="BA30" s="12">
        <v>4.4194517653268548</v>
      </c>
      <c r="BB30" s="12">
        <v>112.25407483930211</v>
      </c>
    </row>
    <row r="31" spans="1:54" x14ac:dyDescent="0.25">
      <c r="A31" s="12">
        <v>66.5</v>
      </c>
      <c r="B31" s="10">
        <v>1689</v>
      </c>
      <c r="C31" s="12">
        <v>174.65119375</v>
      </c>
      <c r="D31" s="1">
        <v>79.206890589569156</v>
      </c>
      <c r="E31" s="12">
        <v>54.938367332865241</v>
      </c>
      <c r="F31" s="12">
        <v>1395.4345302547772</v>
      </c>
      <c r="G31" s="12">
        <v>48.300127890064701</v>
      </c>
      <c r="H31" s="12">
        <v>1226.8232484076434</v>
      </c>
      <c r="I31" s="12">
        <v>18.321736295701893</v>
      </c>
      <c r="J31" s="12">
        <v>465.37210191082806</v>
      </c>
      <c r="K31" s="12">
        <v>35.239485462253285</v>
      </c>
      <c r="L31" s="12">
        <v>895.08293074123333</v>
      </c>
      <c r="M31" s="12">
        <v>41.745134328227863</v>
      </c>
      <c r="N31" s="12">
        <v>1060.3264119369876</v>
      </c>
      <c r="O31" s="12">
        <v>62.322834645669289</v>
      </c>
      <c r="P31" s="12">
        <v>1583</v>
      </c>
      <c r="Q31" s="12">
        <v>42.003506667929379</v>
      </c>
      <c r="R31" s="12">
        <v>1066.8890693654062</v>
      </c>
      <c r="S31" s="12">
        <v>24.107256193891367</v>
      </c>
      <c r="T31" s="12">
        <v>612.32430732484067</v>
      </c>
      <c r="U31" s="12">
        <v>20.223884409950351</v>
      </c>
      <c r="V31" s="12">
        <v>513.6866640127389</v>
      </c>
      <c r="W31" s="12">
        <v>21.31708836952706</v>
      </c>
      <c r="X31" s="12">
        <v>541.45404458598728</v>
      </c>
      <c r="Y31" s="12">
        <v>27.700000000000003</v>
      </c>
      <c r="Z31" s="1">
        <v>703.58</v>
      </c>
      <c r="AA31" s="12">
        <v>47.7</v>
      </c>
      <c r="AB31" s="1">
        <v>1211.58</v>
      </c>
      <c r="AC31" s="12">
        <v>69.734251968503941</v>
      </c>
      <c r="AD31" s="1">
        <v>1771.25</v>
      </c>
      <c r="AE31" s="12">
        <v>16.538677967801796</v>
      </c>
      <c r="AF31" s="1">
        <v>420.08242038216559</v>
      </c>
      <c r="AG31" s="12">
        <v>51.102196243998748</v>
      </c>
      <c r="AH31" s="1">
        <v>1297.9957845975682</v>
      </c>
      <c r="AI31" s="12">
        <v>22.6</v>
      </c>
      <c r="AJ31" s="1">
        <v>574.04</v>
      </c>
      <c r="AK31" s="12">
        <v>23.447681101964168</v>
      </c>
      <c r="AL31" s="12">
        <v>595.57109998988983</v>
      </c>
      <c r="AM31" s="1">
        <v>40.740352190944883</v>
      </c>
      <c r="AN31" s="1">
        <v>1034.80494565</v>
      </c>
      <c r="AO31" s="12">
        <v>14.027488541544248</v>
      </c>
      <c r="AP31" s="1">
        <v>356.29820895522386</v>
      </c>
      <c r="AQ31" s="12">
        <v>20.468905877211199</v>
      </c>
      <c r="AR31" s="1">
        <v>519.91020928116438</v>
      </c>
      <c r="AS31" s="12">
        <f t="shared" si="0"/>
        <v>29.647637795275589</v>
      </c>
      <c r="AT31" s="2">
        <f>+AVERAGE(AT30,AT32)</f>
        <v>753.05</v>
      </c>
      <c r="AU31" s="12">
        <v>13.979850746268657</v>
      </c>
      <c r="AV31" s="1">
        <v>355.08820895522388</v>
      </c>
      <c r="AW31" s="12">
        <v>3.2485118210670096</v>
      </c>
      <c r="AX31" s="1">
        <v>82.512200255102044</v>
      </c>
      <c r="AY31" s="12">
        <v>7.6512853619847601</v>
      </c>
      <c r="AZ31" s="1">
        <v>194.3426481944129</v>
      </c>
      <c r="BA31" s="12">
        <v>4.4813749242883105</v>
      </c>
      <c r="BB31" s="12">
        <v>113.82692307692308</v>
      </c>
    </row>
    <row r="32" spans="1:54" x14ac:dyDescent="0.25">
      <c r="A32" s="12">
        <v>67</v>
      </c>
      <c r="B32" s="10">
        <v>1702</v>
      </c>
      <c r="C32" s="12">
        <v>180.6315625</v>
      </c>
      <c r="D32" s="1">
        <v>81.919075963718825</v>
      </c>
      <c r="E32" s="12">
        <v>55.371430843871792</v>
      </c>
      <c r="F32" s="12">
        <v>1406.4343434343432</v>
      </c>
      <c r="G32" s="12">
        <v>48.692376521116678</v>
      </c>
      <c r="H32" s="12">
        <v>1236.7863636363636</v>
      </c>
      <c r="I32" s="12">
        <v>18.462795275590551</v>
      </c>
      <c r="J32" s="12">
        <v>468.95499999999993</v>
      </c>
      <c r="K32" s="12">
        <v>35.542656752696125</v>
      </c>
      <c r="L32" s="12">
        <v>902.78348151848149</v>
      </c>
      <c r="M32" s="12">
        <v>42.112919745117097</v>
      </c>
      <c r="N32" s="12">
        <v>1069.668161525974</v>
      </c>
      <c r="O32" s="12">
        <v>62.639063867016617</v>
      </c>
      <c r="P32" s="12">
        <v>1591.0322222222221</v>
      </c>
      <c r="Q32" s="12">
        <v>42.25156832646713</v>
      </c>
      <c r="R32" s="12">
        <v>1073.189835492265</v>
      </c>
      <c r="S32" s="12">
        <v>24.277590869323156</v>
      </c>
      <c r="T32" s="12">
        <v>616.65080808080802</v>
      </c>
      <c r="U32" s="12">
        <v>20.390423924282192</v>
      </c>
      <c r="V32" s="12">
        <v>517.91676767676768</v>
      </c>
      <c r="W32" s="12">
        <v>21.476091624910524</v>
      </c>
      <c r="X32" s="12">
        <v>545.49272727272728</v>
      </c>
      <c r="Y32" s="12">
        <v>28.05</v>
      </c>
      <c r="Z32" s="1">
        <v>712.47</v>
      </c>
      <c r="AA32" s="12">
        <v>47.9</v>
      </c>
      <c r="AB32" s="1">
        <v>1216.6599999999999</v>
      </c>
      <c r="AC32" s="12">
        <v>70.284251968503938</v>
      </c>
      <c r="AD32" s="1">
        <v>1785.22</v>
      </c>
      <c r="AE32" s="12">
        <v>16.662276306370792</v>
      </c>
      <c r="AF32" s="1">
        <v>423.22181818181809</v>
      </c>
      <c r="AG32" s="12">
        <v>51.506547192964518</v>
      </c>
      <c r="AH32" s="1">
        <v>1308.2662987012986</v>
      </c>
      <c r="AI32" s="12">
        <v>22.85</v>
      </c>
      <c r="AJ32" s="1">
        <v>580.39</v>
      </c>
      <c r="AK32" s="12">
        <v>23.632903841565259</v>
      </c>
      <c r="AL32" s="12">
        <v>600.27575757575755</v>
      </c>
      <c r="AM32" s="1">
        <v>41.383555961614178</v>
      </c>
      <c r="AN32" s="1">
        <v>1051.1423214250001</v>
      </c>
      <c r="AO32" s="12">
        <v>14.20322118826056</v>
      </c>
      <c r="AP32" s="1">
        <v>360.76181818181823</v>
      </c>
      <c r="AQ32" s="12">
        <v>20.63350887957187</v>
      </c>
      <c r="AR32" s="1">
        <v>524.09112554112551</v>
      </c>
      <c r="AS32" s="12">
        <f t="shared" si="0"/>
        <v>29.925196850393704</v>
      </c>
      <c r="AT32">
        <v>760.1</v>
      </c>
      <c r="AU32" s="12">
        <v>14.092300962379703</v>
      </c>
      <c r="AV32" s="1">
        <v>357.94444444444446</v>
      </c>
      <c r="AW32" s="12">
        <v>3.2496414062891819</v>
      </c>
      <c r="AX32" s="1">
        <v>82.540891719745218</v>
      </c>
      <c r="AY32" s="12">
        <v>7.6933196248558104</v>
      </c>
      <c r="AZ32" s="1">
        <v>195.41031847133758</v>
      </c>
      <c r="BA32" s="12">
        <v>4.502879304266072</v>
      </c>
      <c r="BB32" s="12">
        <v>114.37313432835822</v>
      </c>
    </row>
    <row r="33" spans="1:54" x14ac:dyDescent="0.25">
      <c r="A33" s="12">
        <v>67.5</v>
      </c>
      <c r="B33" s="10">
        <v>1715</v>
      </c>
      <c r="C33" s="12">
        <v>184.35595420745483</v>
      </c>
      <c r="D33" s="1">
        <v>83.608142497711938</v>
      </c>
      <c r="E33" s="12">
        <v>55.750516983368158</v>
      </c>
      <c r="F33" s="13">
        <v>1416.0631313775511</v>
      </c>
      <c r="G33" s="12">
        <v>48.989333922545399</v>
      </c>
      <c r="H33" s="12">
        <v>1244.329081632653</v>
      </c>
      <c r="I33" s="12">
        <v>18.603370560822754</v>
      </c>
      <c r="J33" s="12">
        <v>472.52561224489796</v>
      </c>
      <c r="K33" s="12">
        <v>35.71840371945266</v>
      </c>
      <c r="L33" s="12">
        <v>907.24745447409748</v>
      </c>
      <c r="M33" s="12">
        <v>42.467973018439643</v>
      </c>
      <c r="N33" s="12">
        <v>1078.686514668367</v>
      </c>
      <c r="O33" s="12">
        <v>63.195583169291339</v>
      </c>
      <c r="P33" s="13">
        <v>1605.1678124999999</v>
      </c>
      <c r="Q33" s="12">
        <v>42.652976441697788</v>
      </c>
      <c r="R33" s="13">
        <v>1083.3856016191237</v>
      </c>
      <c r="S33" s="12">
        <v>24.424833530853288</v>
      </c>
      <c r="T33" s="12">
        <v>620.39077168367351</v>
      </c>
      <c r="U33" s="12">
        <v>20.547618210670095</v>
      </c>
      <c r="V33" s="12">
        <v>521.90950255102041</v>
      </c>
      <c r="W33" s="12">
        <v>21.650241041298408</v>
      </c>
      <c r="X33" s="12">
        <v>549.91612244897965</v>
      </c>
      <c r="Y33" s="12">
        <v>28.4</v>
      </c>
      <c r="Z33" s="1">
        <v>721.3599999999999</v>
      </c>
      <c r="AA33" s="12">
        <v>48.4</v>
      </c>
      <c r="AB33" s="1">
        <v>1229.3599999999999</v>
      </c>
      <c r="AC33" s="12">
        <v>70.984251968503941</v>
      </c>
      <c r="AD33" s="1">
        <v>1803</v>
      </c>
      <c r="AE33" s="12">
        <v>16.790149445605014</v>
      </c>
      <c r="AF33" s="1">
        <v>426.46979591836731</v>
      </c>
      <c r="AG33" s="12">
        <v>51.961286796697578</v>
      </c>
      <c r="AH33" s="1">
        <v>1319.8166846361185</v>
      </c>
      <c r="AI33" s="12">
        <v>23.099999999999998</v>
      </c>
      <c r="AJ33" s="1">
        <v>586.7399999999999</v>
      </c>
      <c r="AK33" s="12">
        <v>23.753414751727465</v>
      </c>
      <c r="AL33" s="12">
        <v>603.33673469387759</v>
      </c>
      <c r="AM33" s="1">
        <v>42.290889055118114</v>
      </c>
      <c r="AN33" s="1">
        <v>1074.188582</v>
      </c>
      <c r="AO33" s="12">
        <v>14.338545265547165</v>
      </c>
      <c r="AP33" s="1">
        <v>364.19904974489793</v>
      </c>
      <c r="AQ33" s="12">
        <v>20.813723284589418</v>
      </c>
      <c r="AR33" s="1">
        <v>528.66857142857123</v>
      </c>
      <c r="AS33" s="12">
        <f t="shared" si="0"/>
        <v>30.013779527559059</v>
      </c>
      <c r="AT33" s="2">
        <f>+AVERAGE(AT32,AT34)</f>
        <v>762.35</v>
      </c>
      <c r="AU33" s="12">
        <v>14.219797525309335</v>
      </c>
      <c r="AV33" s="1">
        <v>361.18285714285707</v>
      </c>
      <c r="AW33" s="12">
        <v>3.3081749145499835</v>
      </c>
      <c r="AX33" s="1">
        <v>84.027642829569572</v>
      </c>
      <c r="AY33" s="12">
        <v>7.7722977809591995</v>
      </c>
      <c r="AZ33" s="1">
        <v>197.41636363636366</v>
      </c>
      <c r="BA33" s="12">
        <v>4.5034549252771976</v>
      </c>
      <c r="BB33" s="12">
        <v>114.38775510204081</v>
      </c>
    </row>
    <row r="34" spans="1:54" x14ac:dyDescent="0.25">
      <c r="A34" s="12">
        <v>68</v>
      </c>
      <c r="B34" s="10">
        <v>1727</v>
      </c>
      <c r="C34" s="12">
        <v>185.38787500000001</v>
      </c>
      <c r="D34" s="1">
        <v>84.076133786848075</v>
      </c>
      <c r="E34" s="12">
        <v>56.296790210579026</v>
      </c>
      <c r="F34" s="12">
        <v>1429.9384713487073</v>
      </c>
      <c r="G34" s="12">
        <v>49.45672634081118</v>
      </c>
      <c r="H34" s="12">
        <v>1256.2008490566038</v>
      </c>
      <c r="I34" s="12">
        <v>18.782705950081713</v>
      </c>
      <c r="J34" s="12">
        <v>477.08073113207547</v>
      </c>
      <c r="K34" s="12">
        <v>35.881707770019318</v>
      </c>
      <c r="L34" s="12">
        <v>911.39537735849058</v>
      </c>
      <c r="M34" s="12">
        <v>42.880959499755946</v>
      </c>
      <c r="N34" s="12">
        <v>1089.1763712938009</v>
      </c>
      <c r="O34" s="12">
        <v>63.665199402158066</v>
      </c>
      <c r="P34" s="12">
        <v>1617.0960648148148</v>
      </c>
      <c r="Q34" s="12">
        <v>43.104384556928444</v>
      </c>
      <c r="R34" s="12">
        <v>1094.8513677459823</v>
      </c>
      <c r="S34" s="12">
        <v>24.594712929948223</v>
      </c>
      <c r="T34" s="12">
        <v>624.7057084206848</v>
      </c>
      <c r="U34" s="12">
        <v>20.841745747288666</v>
      </c>
      <c r="V34" s="12">
        <v>529.38034198113201</v>
      </c>
      <c r="W34" s="12">
        <v>21.804001541375726</v>
      </c>
      <c r="X34" s="12">
        <v>553.82163915094338</v>
      </c>
      <c r="Y34" s="12">
        <v>28.7</v>
      </c>
      <c r="Z34" s="1">
        <v>728.9799999999999</v>
      </c>
      <c r="AA34" s="12">
        <v>48.7</v>
      </c>
      <c r="AB34" s="1">
        <v>1236.98</v>
      </c>
      <c r="AC34" s="12">
        <v>71.584251968503935</v>
      </c>
      <c r="AD34" s="1">
        <v>1818.2399999999998</v>
      </c>
      <c r="AE34" s="12">
        <v>16.888671640101592</v>
      </c>
      <c r="AF34" s="1">
        <v>428.97225965858041</v>
      </c>
      <c r="AG34" s="12">
        <v>52.290154282011919</v>
      </c>
      <c r="AH34" s="1">
        <v>1328.1699187631027</v>
      </c>
      <c r="AI34" s="12">
        <v>23.25</v>
      </c>
      <c r="AJ34" s="1">
        <v>590.54999999999995</v>
      </c>
      <c r="AK34" s="12">
        <v>23.925316813439959</v>
      </c>
      <c r="AL34" s="12">
        <v>607.70304706137495</v>
      </c>
      <c r="AM34" s="1">
        <v>42.78928781496063</v>
      </c>
      <c r="AN34" s="1">
        <v>1086.8479104999999</v>
      </c>
      <c r="AO34" s="12">
        <v>14.422425606783429</v>
      </c>
      <c r="AP34" s="1">
        <v>366.32961041229908</v>
      </c>
      <c r="AQ34" s="12">
        <v>20.971681664791902</v>
      </c>
      <c r="AR34" s="1">
        <v>532.68071428571432</v>
      </c>
      <c r="AS34" s="12">
        <f t="shared" si="0"/>
        <v>30.102362204724411</v>
      </c>
      <c r="AT34">
        <v>764.6</v>
      </c>
      <c r="AU34" s="12">
        <v>14.360136844307505</v>
      </c>
      <c r="AV34" s="1">
        <v>364.74747584541058</v>
      </c>
      <c r="AW34" s="12">
        <v>3.3143775070569008</v>
      </c>
      <c r="AX34" s="1">
        <v>84.185188679245272</v>
      </c>
      <c r="AY34" s="12">
        <v>7.8082527432699571</v>
      </c>
      <c r="AZ34" s="1">
        <v>198.32961967905689</v>
      </c>
      <c r="BA34" s="12">
        <v>4.5423775153105863</v>
      </c>
      <c r="BB34" s="12">
        <v>115.37638888888888</v>
      </c>
    </row>
    <row r="35" spans="1:54" x14ac:dyDescent="0.25">
      <c r="A35" s="12">
        <v>68.5</v>
      </c>
      <c r="B35" s="10">
        <v>1740</v>
      </c>
      <c r="C35" s="12">
        <v>187.53796395705521</v>
      </c>
      <c r="D35" s="1">
        <v>85.051230819526168</v>
      </c>
      <c r="E35" s="12">
        <v>56.597449146981631</v>
      </c>
      <c r="F35" s="12">
        <v>1437.5752083333332</v>
      </c>
      <c r="G35" s="12">
        <v>49.890501968503941</v>
      </c>
      <c r="H35" s="12">
        <v>1267.21875</v>
      </c>
      <c r="I35" s="12">
        <v>18.907185039370077</v>
      </c>
      <c r="J35" s="12">
        <v>480.24249999999995</v>
      </c>
      <c r="K35" s="12">
        <v>36.444389763779533</v>
      </c>
      <c r="L35" s="12">
        <v>925.6875</v>
      </c>
      <c r="M35" s="12">
        <v>43.167346562148474</v>
      </c>
      <c r="N35" s="12">
        <v>1096.4506026785712</v>
      </c>
      <c r="O35" s="12">
        <v>64.049704724409452</v>
      </c>
      <c r="P35" s="12">
        <v>1626.8625</v>
      </c>
      <c r="Q35" s="12">
        <v>43.355792672159112</v>
      </c>
      <c r="R35" s="12">
        <v>1101.2371338728412</v>
      </c>
      <c r="S35" s="12">
        <v>24.83301345144357</v>
      </c>
      <c r="T35" s="12">
        <v>630.7585416666667</v>
      </c>
      <c r="U35" s="12">
        <v>20.998351377952758</v>
      </c>
      <c r="V35" s="12">
        <v>533.35812499999997</v>
      </c>
      <c r="W35" s="12">
        <v>22.017300962379704</v>
      </c>
      <c r="X35" s="12">
        <v>559.23944444444442</v>
      </c>
      <c r="Y35" s="12">
        <v>29</v>
      </c>
      <c r="Z35" s="1">
        <v>736.59999999999991</v>
      </c>
      <c r="AA35" s="12">
        <v>49</v>
      </c>
      <c r="AB35" s="1">
        <v>1244.5999999999999</v>
      </c>
      <c r="AC35" s="12">
        <v>72.084251968503935</v>
      </c>
      <c r="AD35" s="1">
        <v>1830.9399999999998</v>
      </c>
      <c r="AE35" s="12">
        <v>17.043610173728283</v>
      </c>
      <c r="AF35" s="1">
        <v>432.90769841269838</v>
      </c>
      <c r="AG35" s="12">
        <v>52.620260868833697</v>
      </c>
      <c r="AH35" s="1">
        <v>1336.5546260683759</v>
      </c>
      <c r="AI35" s="12">
        <v>23.400000000000002</v>
      </c>
      <c r="AJ35" s="1">
        <v>594.36</v>
      </c>
      <c r="AK35" s="12">
        <v>24.131944444444446</v>
      </c>
      <c r="AL35" s="12">
        <v>612.95138888888891</v>
      </c>
      <c r="AM35" s="1">
        <v>42.999127391732287</v>
      </c>
      <c r="AN35" s="1">
        <v>1092.17783575</v>
      </c>
      <c r="AO35" s="12">
        <v>14.540551181102362</v>
      </c>
      <c r="AP35" s="1">
        <v>369.33</v>
      </c>
      <c r="AQ35" s="12">
        <v>21.154246344206967</v>
      </c>
      <c r="AR35" s="1">
        <v>537.31785714285695</v>
      </c>
      <c r="AS35" s="12">
        <f t="shared" si="0"/>
        <v>30.4251968503937</v>
      </c>
      <c r="AT35" s="2">
        <f>+AVERAGE(AT34,AT36)</f>
        <v>772.8</v>
      </c>
      <c r="AU35" s="12">
        <v>14.491133098494267</v>
      </c>
      <c r="AV35" s="1">
        <v>368.07478070175438</v>
      </c>
      <c r="AW35" s="12">
        <v>3.316886230567333</v>
      </c>
      <c r="AX35" s="1">
        <v>84.248910256410255</v>
      </c>
      <c r="AY35" s="12">
        <v>7.8548843724871649</v>
      </c>
      <c r="AZ35" s="1">
        <v>199.51406306117397</v>
      </c>
      <c r="BA35" s="12">
        <v>4.564857024450891</v>
      </c>
      <c r="BB35" s="12">
        <v>115.94736842105263</v>
      </c>
    </row>
    <row r="36" spans="1:54" x14ac:dyDescent="0.25">
      <c r="A36" s="12">
        <v>69</v>
      </c>
      <c r="B36" s="10">
        <v>1753</v>
      </c>
      <c r="C36" s="12">
        <v>194.81549999999999</v>
      </c>
      <c r="D36" s="1">
        <v>88.351700680272103</v>
      </c>
      <c r="E36" s="12">
        <v>57.208744700181711</v>
      </c>
      <c r="F36" s="12">
        <v>1453.1021153846154</v>
      </c>
      <c r="G36" s="12">
        <v>50.497425802543908</v>
      </c>
      <c r="H36" s="12">
        <v>1282.6346153846152</v>
      </c>
      <c r="I36" s="12">
        <v>19.17586311326469</v>
      </c>
      <c r="J36" s="12">
        <v>487.0669230769231</v>
      </c>
      <c r="K36" s="12">
        <v>36.723955178679589</v>
      </c>
      <c r="L36" s="12">
        <v>932.78846153846155</v>
      </c>
      <c r="M36" s="12">
        <v>43.734296719520664</v>
      </c>
      <c r="N36" s="12">
        <v>1110.8511366758248</v>
      </c>
      <c r="O36" s="12">
        <v>64.718089145106859</v>
      </c>
      <c r="P36" s="12">
        <v>1643.8394642857143</v>
      </c>
      <c r="Q36" s="12">
        <v>43.860946287964005</v>
      </c>
      <c r="R36" s="12">
        <v>1114.0680357142855</v>
      </c>
      <c r="S36" s="12">
        <v>25.070000865276455</v>
      </c>
      <c r="T36" s="12">
        <v>636.77802197802202</v>
      </c>
      <c r="U36" s="12">
        <v>21.268257603616853</v>
      </c>
      <c r="V36" s="12">
        <v>540.21374313186811</v>
      </c>
      <c r="W36" s="12">
        <v>22.280940843932971</v>
      </c>
      <c r="X36" s="12">
        <v>565.93589743589746</v>
      </c>
      <c r="Y36" s="12">
        <v>29.799999999999997</v>
      </c>
      <c r="Z36" s="1">
        <v>756.91999999999985</v>
      </c>
      <c r="AA36" s="12">
        <v>49.8</v>
      </c>
      <c r="AB36" s="1">
        <v>1264.9199999999998</v>
      </c>
      <c r="AC36" s="12">
        <v>73.034251968503938</v>
      </c>
      <c r="AD36" s="1">
        <v>1855.07</v>
      </c>
      <c r="AE36" s="12">
        <v>17.30689048484324</v>
      </c>
      <c r="AF36" s="1">
        <v>439.59501831501831</v>
      </c>
      <c r="AG36" s="12">
        <v>53.278989528595829</v>
      </c>
      <c r="AH36" s="1">
        <v>1353.2863340263341</v>
      </c>
      <c r="AI36" s="12">
        <v>23.9</v>
      </c>
      <c r="AJ36" s="1">
        <v>607.05999999999995</v>
      </c>
      <c r="AK36" s="12">
        <v>24.280234201494046</v>
      </c>
      <c r="AL36" s="12">
        <v>616.71794871794873</v>
      </c>
      <c r="AM36" s="1">
        <v>43.234215708661424</v>
      </c>
      <c r="AN36" s="1">
        <v>1098.149079</v>
      </c>
      <c r="AO36" s="12">
        <v>14.720078740157479</v>
      </c>
      <c r="AP36" s="1">
        <v>373.88999999999993</v>
      </c>
      <c r="AQ36" s="12">
        <v>21.371683827983041</v>
      </c>
      <c r="AR36" s="1">
        <v>542.84076923076918</v>
      </c>
      <c r="AS36" s="12">
        <f t="shared" si="0"/>
        <v>30.748031496062993</v>
      </c>
      <c r="AT36">
        <v>781</v>
      </c>
      <c r="AU36" s="12">
        <v>14.674289007459596</v>
      </c>
      <c r="AV36" s="1">
        <v>372.7269407894737</v>
      </c>
      <c r="AW36" s="12">
        <v>3.3670862164956654</v>
      </c>
      <c r="AX36" s="1">
        <v>85.523989898989896</v>
      </c>
      <c r="AY36" s="12">
        <v>7.9902891810845666</v>
      </c>
      <c r="AZ36" s="1">
        <v>202.95334519954798</v>
      </c>
      <c r="BA36" s="12">
        <v>4.6011639849366661</v>
      </c>
      <c r="BB36" s="12">
        <v>116.86956521739131</v>
      </c>
    </row>
    <row r="37" spans="1:54" x14ac:dyDescent="0.25">
      <c r="A37" s="12">
        <v>69.5</v>
      </c>
      <c r="B37" s="10">
        <v>1765</v>
      </c>
      <c r="C37" s="12">
        <v>191.45824023437501</v>
      </c>
      <c r="D37" s="1">
        <v>86.829133893140593</v>
      </c>
      <c r="E37" s="12">
        <v>57.512920745548698</v>
      </c>
      <c r="F37" s="12">
        <v>1460.8281869369368</v>
      </c>
      <c r="G37" s="12">
        <v>50.664694615875717</v>
      </c>
      <c r="H37" s="12">
        <v>1286.8832432432432</v>
      </c>
      <c r="I37" s="12">
        <v>19.263263460310704</v>
      </c>
      <c r="J37" s="12">
        <v>489.28689189189186</v>
      </c>
      <c r="K37" s="12">
        <v>36.973853479463713</v>
      </c>
      <c r="L37" s="12">
        <v>939.13587837837827</v>
      </c>
      <c r="M37" s="12">
        <v>43.968995231698244</v>
      </c>
      <c r="N37" s="12">
        <v>1116.8124788851351</v>
      </c>
      <c r="O37" s="12">
        <v>65.061881770800795</v>
      </c>
      <c r="P37" s="12">
        <v>1652.57179697834</v>
      </c>
      <c r="Q37" s="12">
        <v>44.232731863609246</v>
      </c>
      <c r="R37" s="12">
        <v>1123.5113893356747</v>
      </c>
      <c r="S37" s="12">
        <v>25.255107026317653</v>
      </c>
      <c r="T37" s="12">
        <v>641.47971846846838</v>
      </c>
      <c r="U37" s="12">
        <v>21.41010498687664</v>
      </c>
      <c r="V37" s="12">
        <v>543.81666666666661</v>
      </c>
      <c r="W37" s="12">
        <v>22.409810597999574</v>
      </c>
      <c r="X37" s="12">
        <v>569.20918918918915</v>
      </c>
      <c r="Y37" s="12">
        <v>30</v>
      </c>
      <c r="Z37" s="1">
        <v>762</v>
      </c>
      <c r="AA37" s="12">
        <v>50</v>
      </c>
      <c r="AB37" s="1">
        <v>1270</v>
      </c>
      <c r="AC37" s="12">
        <v>73.534251968503938</v>
      </c>
      <c r="AD37" s="1">
        <v>1867.77</v>
      </c>
      <c r="AE37" s="12">
        <v>17.426354644858584</v>
      </c>
      <c r="AF37" s="1">
        <v>442.62940797940803</v>
      </c>
      <c r="AG37" s="12">
        <v>53.557332314418929</v>
      </c>
      <c r="AH37" s="1">
        <v>1360.3562407862407</v>
      </c>
      <c r="AI37" s="12">
        <v>24.05</v>
      </c>
      <c r="AJ37" s="1">
        <v>610.87</v>
      </c>
      <c r="AK37" s="12">
        <v>24.452543094275377</v>
      </c>
      <c r="AL37" s="12">
        <v>621.09459459459458</v>
      </c>
      <c r="AM37" s="1">
        <v>43.540895669291345</v>
      </c>
      <c r="AN37" s="1">
        <v>1105.93875</v>
      </c>
      <c r="AO37" s="12">
        <v>14.854133858267716</v>
      </c>
      <c r="AP37" s="1">
        <v>377.29499999999996</v>
      </c>
      <c r="AQ37" s="12">
        <v>21.514443802632776</v>
      </c>
      <c r="AR37" s="1">
        <v>546.46687258687246</v>
      </c>
      <c r="AS37" s="12">
        <f t="shared" si="0"/>
        <v>31.003937007874018</v>
      </c>
      <c r="AT37" s="2">
        <f>+AVERAGE(AT36,AT38)</f>
        <v>787.5</v>
      </c>
      <c r="AU37" s="12">
        <v>14.800393700787403</v>
      </c>
      <c r="AV37" s="1">
        <v>375.93</v>
      </c>
      <c r="AW37" s="12">
        <v>3.3742891513560807</v>
      </c>
      <c r="AX37" s="1">
        <v>85.706944444444446</v>
      </c>
      <c r="AY37" s="12">
        <v>8.038983676892693</v>
      </c>
      <c r="AZ37" s="1">
        <v>204.19018539307439</v>
      </c>
      <c r="BA37" s="12">
        <v>4.6338582677165361</v>
      </c>
      <c r="BB37" s="12">
        <v>117.7</v>
      </c>
    </row>
    <row r="38" spans="1:54" x14ac:dyDescent="0.25">
      <c r="A38" s="12">
        <v>70</v>
      </c>
      <c r="B38" s="10">
        <v>1778</v>
      </c>
      <c r="C38" s="12">
        <v>194.45705375</v>
      </c>
      <c r="D38" s="1">
        <v>88.18914002267573</v>
      </c>
      <c r="E38" s="12">
        <v>57.892872623876563</v>
      </c>
      <c r="F38" s="12">
        <v>1470.4789646464646</v>
      </c>
      <c r="G38" s="12">
        <v>51.141615962777387</v>
      </c>
      <c r="H38" s="12">
        <v>1298.9970454545455</v>
      </c>
      <c r="I38" s="12">
        <v>19.480314960629922</v>
      </c>
      <c r="J38" s="12">
        <v>494.79999999999995</v>
      </c>
      <c r="K38" s="12">
        <v>37.613797423049391</v>
      </c>
      <c r="L38" s="12">
        <v>955.39045454545453</v>
      </c>
      <c r="M38" s="12">
        <v>44.301372520196324</v>
      </c>
      <c r="N38" s="12">
        <v>1125.2548620129865</v>
      </c>
      <c r="O38" s="12">
        <v>65.326881014873138</v>
      </c>
      <c r="P38" s="12">
        <v>1659.3027777777777</v>
      </c>
      <c r="Q38" s="12">
        <v>44.562294656833615</v>
      </c>
      <c r="R38" s="12">
        <v>1131.8822842835737</v>
      </c>
      <c r="S38" s="12">
        <v>25.399031655134017</v>
      </c>
      <c r="T38" s="12">
        <v>645.13540404040396</v>
      </c>
      <c r="U38" s="12">
        <v>21.566781496062994</v>
      </c>
      <c r="V38" s="12">
        <v>547.79624999999999</v>
      </c>
      <c r="W38" s="12">
        <v>22.567045454545458</v>
      </c>
      <c r="X38" s="12">
        <v>573.20295454545453</v>
      </c>
      <c r="Y38" s="12">
        <v>30.200000000000003</v>
      </c>
      <c r="Z38" s="1">
        <v>767.08</v>
      </c>
      <c r="AA38" s="12">
        <v>50.300000000000004</v>
      </c>
      <c r="AB38" s="1">
        <v>1277.6200000000001</v>
      </c>
      <c r="AC38" s="12">
        <v>74.034251968503938</v>
      </c>
      <c r="AD38" s="1">
        <v>1880.4699999999998</v>
      </c>
      <c r="AE38" s="12">
        <v>17</v>
      </c>
      <c r="AF38" s="1">
        <v>431.79999999999995</v>
      </c>
      <c r="AG38" s="12">
        <v>53.834753042233359</v>
      </c>
      <c r="AH38" s="1">
        <v>1367.4027272727271</v>
      </c>
      <c r="AI38" s="12">
        <v>24.200000000000003</v>
      </c>
      <c r="AJ38" s="1">
        <v>614.68000000000006</v>
      </c>
      <c r="AK38" s="12">
        <v>24.411238367931283</v>
      </c>
      <c r="AL38" s="12">
        <v>620.0454545454545</v>
      </c>
      <c r="AM38" s="1">
        <v>44.157536282808401</v>
      </c>
      <c r="AN38" s="1">
        <v>1121.6014215833334</v>
      </c>
      <c r="AO38" s="12">
        <v>14.948818897637796</v>
      </c>
      <c r="AP38" s="1">
        <v>379.7</v>
      </c>
      <c r="AQ38" s="12">
        <v>21.65804274465691</v>
      </c>
      <c r="AR38" s="1">
        <v>550.11428571428553</v>
      </c>
      <c r="AS38" s="12">
        <f t="shared" si="0"/>
        <v>31.259842519685041</v>
      </c>
      <c r="AT38">
        <v>794</v>
      </c>
      <c r="AU38" s="12">
        <v>14.872047244094489</v>
      </c>
      <c r="AV38" s="1">
        <v>377.75</v>
      </c>
      <c r="AW38" s="12">
        <v>3.3805702058469107</v>
      </c>
      <c r="AX38" s="1">
        <v>85.866483228511527</v>
      </c>
      <c r="AY38" s="12">
        <v>8.078859481549463</v>
      </c>
      <c r="AZ38" s="1">
        <v>205.20303083135636</v>
      </c>
      <c r="BA38" s="12">
        <v>4.6564960629921268</v>
      </c>
      <c r="BB38" s="12">
        <v>118.27500000000001</v>
      </c>
    </row>
    <row r="39" spans="1:54" x14ac:dyDescent="0.25">
      <c r="A39" s="1">
        <v>70.5</v>
      </c>
      <c r="B39" s="10">
        <v>1791</v>
      </c>
      <c r="C39" s="1">
        <v>173.23375781250002</v>
      </c>
      <c r="D39" s="1">
        <v>78.564062500000006</v>
      </c>
      <c r="E39" s="1">
        <v>58.307627952755915</v>
      </c>
      <c r="F39" s="1">
        <v>1481.0137500000001</v>
      </c>
      <c r="G39" s="1">
        <v>51.221259842519686</v>
      </c>
      <c r="H39" s="1">
        <v>1301.02</v>
      </c>
      <c r="I39" s="1">
        <v>20.273622047244096</v>
      </c>
      <c r="J39" s="1">
        <v>514.95000000000005</v>
      </c>
      <c r="K39" s="1">
        <v>37.84055118110237</v>
      </c>
      <c r="L39" s="1">
        <v>961.15000000000009</v>
      </c>
      <c r="M39" s="1">
        <v>44.07030195444321</v>
      </c>
      <c r="N39" s="1">
        <v>1119.3856696428575</v>
      </c>
      <c r="O39" s="1">
        <v>65.948463711057983</v>
      </c>
      <c r="P39" s="1">
        <v>1675.0909782608726</v>
      </c>
      <c r="Q39" s="1">
        <v>44.005518220896363</v>
      </c>
      <c r="R39" s="1">
        <v>1117.7401628107675</v>
      </c>
      <c r="S39" s="11">
        <v>25.728543307086614</v>
      </c>
      <c r="T39" s="1">
        <v>653.505</v>
      </c>
      <c r="U39" s="1">
        <v>20.9719040801718</v>
      </c>
      <c r="V39" s="1">
        <v>532.68636363636369</v>
      </c>
      <c r="W39" s="1">
        <v>22.756988188976376</v>
      </c>
      <c r="X39" s="1">
        <v>578.02749999999992</v>
      </c>
      <c r="Y39" s="1">
        <v>30</v>
      </c>
      <c r="Z39" s="1">
        <v>762</v>
      </c>
      <c r="AA39" s="1">
        <v>50</v>
      </c>
      <c r="AB39" s="1">
        <v>1270</v>
      </c>
      <c r="AC39" s="1">
        <v>74</v>
      </c>
      <c r="AD39" s="1">
        <v>1879.6</v>
      </c>
      <c r="AE39" s="1">
        <v>17.322834645669293</v>
      </c>
      <c r="AF39" s="1">
        <v>440</v>
      </c>
      <c r="AG39" s="1">
        <v>53.637795275590555</v>
      </c>
      <c r="AH39" s="1">
        <v>1362.4</v>
      </c>
      <c r="AI39" s="1">
        <v>24.35</v>
      </c>
      <c r="AJ39" s="1">
        <v>618.49</v>
      </c>
      <c r="AK39" s="1">
        <v>24.629921259842522</v>
      </c>
      <c r="AL39" s="11">
        <v>625.6</v>
      </c>
      <c r="AM39" s="1">
        <v>44.43818897965879</v>
      </c>
      <c r="AN39" s="1">
        <v>1128.7300000833332</v>
      </c>
      <c r="AO39" s="1">
        <v>15</v>
      </c>
      <c r="AP39" s="1">
        <v>381</v>
      </c>
      <c r="AQ39" s="1">
        <v>23</v>
      </c>
      <c r="AR39" s="1">
        <v>584.19999999999993</v>
      </c>
      <c r="AS39" s="12">
        <f t="shared" si="0"/>
        <v>31.614173228346459</v>
      </c>
      <c r="AT39" s="2">
        <f>+AVERAGE(AT38,AT40)</f>
        <v>803</v>
      </c>
      <c r="AU39" s="1">
        <v>14.9</v>
      </c>
      <c r="AV39" s="1">
        <v>378.46</v>
      </c>
      <c r="AW39" s="1">
        <v>3.39</v>
      </c>
      <c r="AX39" s="1">
        <v>86.105999999999995</v>
      </c>
      <c r="AY39" s="1">
        <v>8.1188594815494621</v>
      </c>
      <c r="AZ39" s="1">
        <v>206.21903083135632</v>
      </c>
      <c r="BA39" s="1">
        <v>4.7204724409448824</v>
      </c>
      <c r="BB39" s="1">
        <v>119.9</v>
      </c>
    </row>
    <row r="40" spans="1:54" x14ac:dyDescent="0.25">
      <c r="A40" s="1">
        <v>71</v>
      </c>
      <c r="B40" s="10">
        <v>1803</v>
      </c>
      <c r="C40" s="1">
        <v>184.9411323529412</v>
      </c>
      <c r="D40" s="1">
        <v>83.873529411764707</v>
      </c>
      <c r="E40" s="1">
        <v>58.453740157480311</v>
      </c>
      <c r="F40" s="1">
        <v>1484.7249999999999</v>
      </c>
      <c r="G40" s="1">
        <v>51.917322834645667</v>
      </c>
      <c r="H40" s="1">
        <v>1318.6999999999998</v>
      </c>
      <c r="I40" s="1">
        <v>20.281496062992129</v>
      </c>
      <c r="J40" s="1">
        <v>515.15000000000009</v>
      </c>
      <c r="K40" s="1">
        <v>38.36154826598321</v>
      </c>
      <c r="L40" s="1">
        <v>974.38332595597353</v>
      </c>
      <c r="M40" s="1">
        <v>44.513037823397049</v>
      </c>
      <c r="N40" s="1">
        <v>1130.631160714285</v>
      </c>
      <c r="O40" s="1">
        <v>66.423261663183567</v>
      </c>
      <c r="P40" s="1">
        <v>1687.1508462448624</v>
      </c>
      <c r="Q40" s="1">
        <v>44.355935317102265</v>
      </c>
      <c r="R40" s="1">
        <v>1126.6407570543975</v>
      </c>
      <c r="S40" s="11">
        <v>26.141732283464567</v>
      </c>
      <c r="T40" s="1">
        <v>664</v>
      </c>
      <c r="U40" s="1">
        <v>21.000984251968504</v>
      </c>
      <c r="V40" s="1">
        <v>533.42499999999995</v>
      </c>
      <c r="W40" s="1">
        <v>23.110236220472441</v>
      </c>
      <c r="X40" s="1">
        <v>587</v>
      </c>
      <c r="Y40" s="1">
        <v>30</v>
      </c>
      <c r="Z40" s="1">
        <v>762</v>
      </c>
      <c r="AA40" s="1">
        <v>50</v>
      </c>
      <c r="AB40" s="1">
        <v>1270</v>
      </c>
      <c r="AC40" s="1">
        <v>75</v>
      </c>
      <c r="AD40" s="1">
        <v>1905</v>
      </c>
      <c r="AE40" s="1">
        <v>17.444881889763781</v>
      </c>
      <c r="AF40" s="1">
        <v>443.1</v>
      </c>
      <c r="AG40" s="1">
        <v>53.854330708661422</v>
      </c>
      <c r="AH40" s="1">
        <v>1367.9</v>
      </c>
      <c r="AI40" s="1">
        <v>24.510659634526817</v>
      </c>
      <c r="AJ40" s="1">
        <v>622.57075471698113</v>
      </c>
      <c r="AK40" s="1">
        <v>25.298061209329965</v>
      </c>
      <c r="AL40" s="11">
        <v>642.57075471698113</v>
      </c>
      <c r="AM40" s="1">
        <v>44.805807086614173</v>
      </c>
      <c r="AN40" s="1">
        <v>1138.0674999999999</v>
      </c>
      <c r="AO40" s="1">
        <v>15.1</v>
      </c>
      <c r="AP40" s="1">
        <v>383.53999999999996</v>
      </c>
      <c r="AQ40" s="1">
        <v>24</v>
      </c>
      <c r="AR40" s="1">
        <v>609.59999999999991</v>
      </c>
      <c r="AS40" s="12">
        <f t="shared" si="0"/>
        <v>31.968503937007874</v>
      </c>
      <c r="AT40">
        <v>812</v>
      </c>
      <c r="AU40" s="1">
        <v>15</v>
      </c>
      <c r="AV40" s="1">
        <v>381</v>
      </c>
      <c r="AW40" s="1">
        <v>3.4</v>
      </c>
      <c r="AX40" s="1">
        <v>86.36</v>
      </c>
      <c r="AY40" s="1">
        <v>8.1588594815494613</v>
      </c>
      <c r="AZ40" s="1">
        <v>207.23503083135631</v>
      </c>
      <c r="BA40" s="1">
        <v>4.7283464566929139</v>
      </c>
      <c r="BB40" s="1">
        <v>120.1</v>
      </c>
    </row>
    <row r="41" spans="1:54" x14ac:dyDescent="0.25">
      <c r="A41" s="1">
        <v>71.5</v>
      </c>
      <c r="B41" s="10">
        <v>1816</v>
      </c>
      <c r="C41" s="1">
        <v>179.22860156250002</v>
      </c>
      <c r="D41" s="1">
        <v>81.282812500000006</v>
      </c>
      <c r="E41" s="1">
        <v>58.779527559055119</v>
      </c>
      <c r="F41" s="1">
        <v>1493</v>
      </c>
      <c r="G41" s="1">
        <v>52.333907480314963</v>
      </c>
      <c r="H41" s="1">
        <v>1329.28125</v>
      </c>
      <c r="I41" s="1">
        <v>20.669291338582678</v>
      </c>
      <c r="J41" s="1">
        <v>525</v>
      </c>
      <c r="K41" s="1">
        <v>38.789132627393904</v>
      </c>
      <c r="L41" s="1">
        <v>985.24396873580508</v>
      </c>
      <c r="M41" s="1">
        <v>44.826590621484847</v>
      </c>
      <c r="N41" s="1">
        <v>1138.595401785715</v>
      </c>
      <c r="O41" s="1">
        <v>66.896643990815349</v>
      </c>
      <c r="P41" s="1">
        <v>1699.1747573667099</v>
      </c>
      <c r="Q41" s="1">
        <v>44.706352413307776</v>
      </c>
      <c r="R41" s="1">
        <v>1135.5413512980174</v>
      </c>
      <c r="S41" s="11">
        <v>26.215551181102363</v>
      </c>
      <c r="T41" s="1">
        <v>665.875</v>
      </c>
      <c r="U41" s="1">
        <v>21.379040910685866</v>
      </c>
      <c r="V41" s="1">
        <v>543.02763913142098</v>
      </c>
      <c r="W41" s="1">
        <v>23.27923228346457</v>
      </c>
      <c r="X41" s="1">
        <v>591.29250000000002</v>
      </c>
      <c r="Y41" s="1">
        <v>31</v>
      </c>
      <c r="Z41" s="1">
        <v>787.4</v>
      </c>
      <c r="AA41" s="1">
        <v>51</v>
      </c>
      <c r="AB41" s="1">
        <v>1295.3999999999999</v>
      </c>
      <c r="AC41" s="1">
        <v>75</v>
      </c>
      <c r="AD41" s="1">
        <v>1905</v>
      </c>
      <c r="AE41" s="1">
        <v>17.659940944881892</v>
      </c>
      <c r="AF41" s="1">
        <v>448.56250000000006</v>
      </c>
      <c r="AG41" s="1">
        <v>54.015748031496067</v>
      </c>
      <c r="AH41" s="1">
        <v>1372</v>
      </c>
      <c r="AI41" s="1">
        <v>24.727143482064744</v>
      </c>
      <c r="AJ41" s="1">
        <v>628.06944444444446</v>
      </c>
      <c r="AK41" s="1">
        <v>25.514545056867892</v>
      </c>
      <c r="AL41" s="11">
        <v>648.06944444444446</v>
      </c>
      <c r="AM41" s="1">
        <v>44.850098256004621</v>
      </c>
      <c r="AN41" s="1">
        <v>1139.1924957025174</v>
      </c>
      <c r="AO41" s="1">
        <v>15.2</v>
      </c>
      <c r="AP41" s="1">
        <v>386.08</v>
      </c>
      <c r="AQ41" s="1">
        <v>24</v>
      </c>
      <c r="AR41" s="1">
        <v>609.59999999999991</v>
      </c>
      <c r="AS41" s="12">
        <f t="shared" si="0"/>
        <v>32.165354330708666</v>
      </c>
      <c r="AT41">
        <v>817</v>
      </c>
      <c r="AU41" s="1">
        <v>15.1</v>
      </c>
      <c r="AV41" s="1">
        <v>383.53999999999996</v>
      </c>
      <c r="AW41" s="1">
        <v>3.41</v>
      </c>
      <c r="AX41" s="1">
        <v>86.614000000000004</v>
      </c>
      <c r="AY41" s="1">
        <v>8.1988594815494604</v>
      </c>
      <c r="AZ41" s="1">
        <v>208.25103083135627</v>
      </c>
      <c r="BA41" s="1">
        <v>4.8228346456692917</v>
      </c>
      <c r="BB41" s="1">
        <v>122.5</v>
      </c>
    </row>
    <row r="42" spans="1:54" x14ac:dyDescent="0.25">
      <c r="A42" s="1">
        <v>72</v>
      </c>
      <c r="B42" s="10">
        <v>1829</v>
      </c>
      <c r="C42" s="1">
        <v>180.81</v>
      </c>
      <c r="D42" s="1">
        <v>82</v>
      </c>
      <c r="E42" s="1">
        <v>59.094488188976378</v>
      </c>
      <c r="F42" s="1">
        <v>1501</v>
      </c>
      <c r="G42" s="1">
        <v>52.710984203602365</v>
      </c>
      <c r="H42" s="1">
        <v>1338.8589987715</v>
      </c>
      <c r="I42" s="1">
        <v>20.698818897637796</v>
      </c>
      <c r="J42" s="1">
        <v>525.75</v>
      </c>
      <c r="K42" s="1">
        <v>39.234615079971377</v>
      </c>
      <c r="L42" s="1">
        <v>996.55922303127295</v>
      </c>
      <c r="M42" s="1">
        <v>45.495258959120868</v>
      </c>
      <c r="N42" s="1">
        <v>1155.57957756167</v>
      </c>
      <c r="O42" s="1">
        <v>67.377961314618119</v>
      </c>
      <c r="P42" s="11">
        <v>1711.4002173913</v>
      </c>
      <c r="Q42" s="1">
        <v>45.130195138651182</v>
      </c>
      <c r="R42" s="14">
        <v>1146.3069565217399</v>
      </c>
      <c r="S42" s="11">
        <v>26.410232276767719</v>
      </c>
      <c r="T42" s="1">
        <v>670.81989982990001</v>
      </c>
      <c r="U42" s="1">
        <v>21.442057532933212</v>
      </c>
      <c r="V42" s="1">
        <v>544.62826133650356</v>
      </c>
      <c r="W42" s="1">
        <v>23.30708661417323</v>
      </c>
      <c r="X42" s="1">
        <v>592</v>
      </c>
      <c r="Y42" s="1">
        <v>31</v>
      </c>
      <c r="Z42" s="1">
        <v>787.4</v>
      </c>
      <c r="AA42" s="1">
        <v>51</v>
      </c>
      <c r="AB42" s="1">
        <v>1295.3999999999999</v>
      </c>
      <c r="AC42" s="1">
        <v>76</v>
      </c>
      <c r="AD42" s="1">
        <v>1930.3999999999999</v>
      </c>
      <c r="AE42" s="1">
        <v>17.637795275590552</v>
      </c>
      <c r="AF42" s="1">
        <v>448</v>
      </c>
      <c r="AG42" s="1">
        <v>54.212598425196852</v>
      </c>
      <c r="AH42" s="1">
        <v>1377</v>
      </c>
      <c r="AI42" s="1">
        <v>24.84251968503937</v>
      </c>
      <c r="AJ42" s="1">
        <v>631</v>
      </c>
      <c r="AK42" s="1">
        <v>25.629921259842522</v>
      </c>
      <c r="AL42" s="11">
        <v>651</v>
      </c>
      <c r="AM42" s="1">
        <v>45.240140822937349</v>
      </c>
      <c r="AN42" s="1">
        <v>1149.0995769026085</v>
      </c>
      <c r="AO42" s="1">
        <v>15.3</v>
      </c>
      <c r="AP42" s="1">
        <v>388.62</v>
      </c>
      <c r="AQ42" s="1">
        <v>24</v>
      </c>
      <c r="AR42" s="1">
        <v>609.59999999999991</v>
      </c>
      <c r="AS42" s="12">
        <f t="shared" si="0"/>
        <v>32.244094488188978</v>
      </c>
      <c r="AT42" s="2">
        <f>+AVERAGE(AT41,AT43)</f>
        <v>819</v>
      </c>
      <c r="AU42" s="1">
        <v>15.2</v>
      </c>
      <c r="AV42" s="1">
        <v>386.08</v>
      </c>
      <c r="AW42" s="1">
        <v>3.42</v>
      </c>
      <c r="AX42" s="1">
        <v>86.867999999999995</v>
      </c>
      <c r="AY42" s="1">
        <v>8.2388594815494596</v>
      </c>
      <c r="AZ42" s="1">
        <v>209.26703083135627</v>
      </c>
      <c r="BA42" s="1">
        <v>4.9173228346456694</v>
      </c>
      <c r="BB42" s="1">
        <v>124.9</v>
      </c>
    </row>
    <row r="43" spans="1:54" x14ac:dyDescent="0.25">
      <c r="A43" s="1">
        <v>72.5</v>
      </c>
      <c r="B43" s="10">
        <v>1842</v>
      </c>
      <c r="C43" s="1">
        <v>175.29750000000001</v>
      </c>
      <c r="D43" s="1">
        <v>79.5</v>
      </c>
      <c r="E43" s="1">
        <v>59.4734251968504</v>
      </c>
      <c r="F43" s="1">
        <v>1510.625</v>
      </c>
      <c r="G43" s="1">
        <v>53.350707282980913</v>
      </c>
      <c r="H43" s="1">
        <v>1355.1079649877151</v>
      </c>
      <c r="I43" s="1">
        <v>20.708661417322837</v>
      </c>
      <c r="J43" s="1">
        <v>526</v>
      </c>
      <c r="K43" s="1">
        <v>39.28652575966418</v>
      </c>
      <c r="L43" s="1">
        <v>997.87775429547003</v>
      </c>
      <c r="M43" s="1">
        <v>45.551632526051378</v>
      </c>
      <c r="N43" s="1">
        <v>1157.0114661617049</v>
      </c>
      <c r="O43" s="1">
        <v>67.858721328312214</v>
      </c>
      <c r="P43" s="11">
        <v>1723.61152173913</v>
      </c>
      <c r="Q43" s="1">
        <v>45.484988017801967</v>
      </c>
      <c r="R43" s="11">
        <v>1155.3186956521699</v>
      </c>
      <c r="S43" s="11">
        <v>26.549184094262838</v>
      </c>
      <c r="T43" s="1">
        <v>674.34927599427601</v>
      </c>
      <c r="U43" s="1">
        <v>21.459153543307089</v>
      </c>
      <c r="V43" s="1">
        <v>545.0625</v>
      </c>
      <c r="W43" s="1">
        <v>23.415354330708663</v>
      </c>
      <c r="X43" s="1">
        <v>594.75</v>
      </c>
      <c r="Y43" s="1">
        <v>31</v>
      </c>
      <c r="Z43" s="1">
        <v>787.4</v>
      </c>
      <c r="AA43" s="1">
        <v>51</v>
      </c>
      <c r="AB43" s="1">
        <v>1295.3999999999999</v>
      </c>
      <c r="AC43" s="1">
        <v>76</v>
      </c>
      <c r="AD43" s="1">
        <v>1930.3999999999999</v>
      </c>
      <c r="AE43" s="1">
        <v>18.085629921259844</v>
      </c>
      <c r="AF43" s="1">
        <v>459.375</v>
      </c>
      <c r="AG43" s="1">
        <v>54.232283464566933</v>
      </c>
      <c r="AH43" s="1">
        <v>1377.5</v>
      </c>
      <c r="AI43" s="1">
        <v>25.068220157899571</v>
      </c>
      <c r="AJ43" s="1">
        <v>636.73279201064906</v>
      </c>
      <c r="AK43" s="1">
        <v>25.855621732702719</v>
      </c>
      <c r="AL43" s="11">
        <v>656.73279201064906</v>
      </c>
      <c r="AM43" s="1">
        <v>45.605183389870078</v>
      </c>
      <c r="AN43" s="1">
        <v>1158.3716581026999</v>
      </c>
      <c r="AO43" s="1">
        <v>15.4</v>
      </c>
      <c r="AP43" s="1">
        <v>391.15999999999997</v>
      </c>
      <c r="AQ43" s="1">
        <v>25.15748031496063</v>
      </c>
      <c r="AR43" s="1">
        <v>639</v>
      </c>
      <c r="AS43" s="12">
        <f t="shared" si="0"/>
        <v>32.322834645669296</v>
      </c>
      <c r="AT43">
        <v>821</v>
      </c>
      <c r="AU43" s="1">
        <v>15.3</v>
      </c>
      <c r="AV43" s="1">
        <v>388.62</v>
      </c>
      <c r="AW43" s="1">
        <v>3.43</v>
      </c>
      <c r="AX43" s="1">
        <v>87.122</v>
      </c>
      <c r="AY43" s="1">
        <v>8.2788594815494587</v>
      </c>
      <c r="AZ43" s="1">
        <v>210.28303083135623</v>
      </c>
      <c r="BA43" s="1">
        <v>5</v>
      </c>
      <c r="BB43" s="1">
        <v>127</v>
      </c>
    </row>
    <row r="44" spans="1:54" x14ac:dyDescent="0.25">
      <c r="AM44" s="1"/>
      <c r="AN44" s="1"/>
    </row>
    <row r="45" spans="1:54" x14ac:dyDescent="0.25">
      <c r="AM45" s="1"/>
      <c r="AN45" s="1"/>
    </row>
    <row r="46" spans="1:54" x14ac:dyDescent="0.25">
      <c r="AM46" s="1"/>
      <c r="AN46" s="1"/>
    </row>
    <row r="47" spans="1:54" x14ac:dyDescent="0.25">
      <c r="AM47" s="1"/>
      <c r="AN47" s="1"/>
    </row>
    <row r="48" spans="1:54" x14ac:dyDescent="0.25">
      <c r="AM48" s="1"/>
      <c r="AN48" s="1"/>
    </row>
    <row r="49" spans="39:40" x14ac:dyDescent="0.25">
      <c r="AM49" s="1"/>
      <c r="AN49" s="1"/>
    </row>
    <row r="50" spans="39:40" x14ac:dyDescent="0.25">
      <c r="AM50" s="1"/>
      <c r="AN50" s="1"/>
    </row>
  </sheetData>
  <sheetProtection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7839-C838-4164-99E8-3BF1D645B33E}">
  <dimension ref="A1:P11"/>
  <sheetViews>
    <sheetView showGridLines="0" zoomScale="85" zoomScaleNormal="85" workbookViewId="0">
      <selection activeCell="A7" sqref="A7"/>
    </sheetView>
  </sheetViews>
  <sheetFormatPr defaultColWidth="9.140625" defaultRowHeight="15" x14ac:dyDescent="0.25"/>
  <cols>
    <col min="1" max="1" width="9.140625" style="27"/>
    <col min="2" max="2" width="13.5703125" style="27" customWidth="1"/>
    <col min="3" max="3" width="12.5703125" style="27" customWidth="1"/>
    <col min="4" max="4" width="10.85546875" style="27" customWidth="1"/>
    <col min="5" max="16" width="17.42578125" style="27" customWidth="1"/>
    <col min="17" max="16384" width="9.140625" style="27"/>
  </cols>
  <sheetData>
    <row r="1" spans="1:16" ht="20.25" x14ac:dyDescent="0.25">
      <c r="A1" s="76" t="s">
        <v>84</v>
      </c>
      <c r="B1" s="77"/>
      <c r="C1" s="74" t="s">
        <v>67</v>
      </c>
      <c r="D1" s="75"/>
      <c r="E1" s="75"/>
      <c r="F1" s="75"/>
      <c r="G1" s="75"/>
      <c r="H1" s="75"/>
      <c r="I1" s="75"/>
      <c r="J1" s="75"/>
      <c r="K1" s="75"/>
      <c r="L1" s="75"/>
      <c r="M1" s="75"/>
      <c r="N1" s="75"/>
      <c r="O1" s="75"/>
    </row>
    <row r="2" spans="1:16" ht="69" customHeight="1" x14ac:dyDescent="0.25">
      <c r="B2" s="58" t="s">
        <v>88</v>
      </c>
      <c r="C2" s="19" t="s">
        <v>86</v>
      </c>
      <c r="D2" s="19" t="s">
        <v>87</v>
      </c>
      <c r="E2" s="34" t="s">
        <v>28</v>
      </c>
      <c r="F2" s="35" t="s">
        <v>29</v>
      </c>
      <c r="G2" s="35" t="s">
        <v>30</v>
      </c>
      <c r="H2" s="35" t="s">
        <v>31</v>
      </c>
      <c r="I2" s="35" t="s">
        <v>32</v>
      </c>
      <c r="J2" s="35" t="s">
        <v>33</v>
      </c>
      <c r="K2" s="35" t="s">
        <v>34</v>
      </c>
      <c r="L2" s="35" t="s">
        <v>35</v>
      </c>
      <c r="M2" s="35" t="s">
        <v>36</v>
      </c>
      <c r="N2" s="36" t="s">
        <v>51</v>
      </c>
      <c r="O2" s="36" t="s">
        <v>52</v>
      </c>
      <c r="P2" s="40"/>
    </row>
    <row r="3" spans="1:16" ht="15.75" customHeight="1" x14ac:dyDescent="0.25">
      <c r="B3" s="30"/>
      <c r="C3" s="60">
        <v>70</v>
      </c>
      <c r="D3" s="15">
        <f>IF($C$3=55,'Male data'!C2,
IF($C$3=57,'Male data'!C3,
IF($C$3=57.5,'Male data'!C4,
IF($C$3=58,'Male data'!C5,
IF($C$3=58.5,'Male data'!C6,
IF($C$3=59,'Male data'!C7,
IF($C$3=59.5,'Male data'!C8,
IF($C$3=60,'Male data'!C9,
IF($C$3=60.5,'Male data'!C10,
IF($C$3=61,'Male data'!C11,
IF($C$3=61.5,'Male data'!C12,
IF($C$3=62,'Male data'!C13,
IF($C$3=62.5,'Male data'!C14,
IF($C$3=63,'Male data'!C15,
IF($C$3=63.5,'Male data'!C16,
IF($C$3=64,'Male data'!C17,
IF($C$3=64.5,'Male data'!C18,
IF($C$3=65,'Male data'!C19,
IF($C$3=65.5,'Male data'!C20,
IF($C$3=66,'Male data'!C21,
IF($C$3=66.5,'Male data'!C22,
IF($C$3=67,'Male data'!C23,
IF($C$3=67.5,'Male data'!C24,
IF($C$3=68,'Male data'!C25,
IF($C$3=68.5,'Male data'!C26,
IF($C$3=69,'Male data'!C27,
IF($C$3=69.5,'Male data'!C28,
IF($C$3=70,'Male data'!C29,
IF($C$3=70.5,'Male data'!C30,
IF($C$3=71,'Male data'!C31,
IF($C$3=71.5,'Male data'!C32,
IF($C$3=72,'Male data'!C33,
IF($C$3=72.5,'Male data'!C34,
IF($C$3=73,'Male data'!C35,
IF($C$3=73.5,'Male data'!C36,
IF($C$3=74,'Male data'!C37,
IF($C$3=74.5,'Male data'!C38,
IF($C$3=75,'Male data'!C39,
IF($C$3=75.5,'Male data'!C40,
IF($C$3=76,'Male data'!C41,
IF($C$3=76.5,'Male data'!C42,
IF($C$3=77,'Male data'!C43,
IF($C$3=77.5,'Male data'!C44,
IF($C$3=78,'Male data'!C45,
IF($C$3=78.5,'Male data'!C46,
IF($C$3=79,'Male data'!C47,
IF($C$3=79.5,'Male data'!C48,
IF($C$3=80,'Male data'!C49,
IF($C$3=80.5,'Male data'!C50,)))))))))))))))))))))))))))))))))))))))))))))))))</f>
        <v>187.05541810344823</v>
      </c>
      <c r="E3" s="32">
        <f>IF($C$3=55,'Male data'!AG2,
IF($C$3=57,'Male data'!AG3,
IF($C$3=57.5,'Male data'!AG4,
IF($C$3=58,'Male data'!AG5,
IF($C$3=58.5,'Male data'!AG6,
IF($C$3=59,'Male data'!AG7,
IF($C$3=59.5,'Male data'!AG8,
IF($C$3=60,'Male data'!AG9,
IF($C$3=60.5,'Male data'!AG10,
IF($C$3=61,'Male data'!AG11,
IF($C$3=61.5,'Male data'!AG12,
IF($C$3=62,'Male data'!AG13,
IF($C$3=62.5,'Male data'!AG14,
IF($C$3=63,'Male data'!AG15,
IF($C$3=63.5,'Male data'!AG16,
IF($C$3=64,'Male data'!AG17,
IF($C$3=64.5,'Male data'!AG18,
IF($C$3=65,'Male data'!AG19,
IF($C$3=65.5,'Male data'!AG20,
IF($C$3=66,'Male data'!AG21,
IF($C$3=66.5,'Male data'!AG22,
IF($C$3=67,'Male data'!AG23,
IF($C$3=67.5,'Male data'!AG24,
IF($C$3=68,'Male data'!AG25,
IF($C$3=68.5,'Male data'!AG26,
IF($C$3=69,'Male data'!AG27,
IF($C$3=69.5,'Male data'!AG28,
IF($C$3=70,'Male data'!AG29,
IF($C$3=70.5,'Male data'!AG30,
IF($C$3=71,'Male data'!AG31,
IF($C$3=71.5,'Male data'!AG32,
IF($C$3=72,'Male data'!AG33,
IF($C$3=72.5,'Male data'!AG34,
IF($C$3=73,'Male data'!AG35,
IF($C$3=73.5,'Male data'!AG36,
IF($C$3=74,'Male data'!AG37,
IF($C$3=74.5,'Male data'!AG38,
IF($C$3=75,'Male data'!AG39,
IF($C$3=75.5,'Male data'!AG40,
IF($C$3=76,'Male data'!AG41,
IF($C$3=76.5,'Male data'!AG42,
IF($C$3=77,'Male data'!AG43,
IF($C$3=77.5,'Male data'!AG44,
IF($C$3=78,'Male data'!AG45,
IF($C$3=78.5,'Male data'!AG46,
IF($C$3=79,'Male data'!AG47,
IF($C$3=79.5,'Male data'!AG48,
IF($C$3=80,'Male data'!AG49,
IF($C$3=80.5,'Male data'!AG50,)))))))))))))))))))))))))))))))))))))))))))))))))</f>
        <v>53.792516743211621</v>
      </c>
      <c r="F3" s="32">
        <f>IF($C$3=55,'Male data'!AA2,
IF($C$3=57,'Male data'!AA3,
IF($C$3=57.5,'Male data'!AA4,
IF($C$3=58,'Male data'!AA5,
IF($C$3=58.5,'Male data'!AA6,
IF($C$3=59,'Male data'!AA7,
IF($C$3=59.5,'Male data'!AA8,
IF($C$3=60,'Male data'!AA9,
IF($C$3=60.5,'Male data'!AA10,
IF($C$3=61,'Male data'!AA11,
IF($C$3=61.5,'Male data'!AA12,
IF($C$3=62,'Male data'!AA13,
IF($C$3=62.5,'Male data'!AA14,
IF($C$3=63,'Male data'!AA15,
IF($C$3=63.5,'Male data'!AA16,
IF($C$3=64,'Male data'!AA17,
IF($C$3=64.5,'Male data'!AA18,
IF($C$3=65,'Male data'!AA19,
IF($C$3=65.5,'Male data'!AA20,
IF($C$3=66,'Male data'!AA21,
IF($C$3=66.5,'Male data'!AA22,
IF($C$3=67,'Male data'!AA23,
IF($C$3=67.5,'Male data'!AA24,
IF($C$3=68,'Male data'!AA25,
IF($C$3=68.5,'Male data'!AA26,
IF($C$3=69,'Male data'!AA27,
IF($C$3=69.5,'Male data'!AA28,
IF($C$3=70,'Male data'!AA29,
IF($C$3=70.5,'Male data'!AA30,
IF($C$3=71,'Male data'!AA31,
IF($C$3=71.5,'Male data'!AA32,
IF($C$3=72,'Male data'!AA33,
IF($C$3=72.5,'Male data'!AA34,
IF($C$3=73,'Male data'!AA35,
IF($C$3=73.5,'Male data'!AA36,
IF($C$3=74,'Male data'!AA37,
IF($C$3=74.5,'Male data'!AA38,
IF($C$3=75,'Male data'!AA39,
IF($C$3=75.5,'Male data'!AA40,
IF($C$3=76,'Male data'!AA41,
IF($C$3=76.5,'Male data'!AA42,
IF($C$3=77,'Male data'!AA43,
IF($C$3=77.5,'Male data'!AA44,
IF($C$3=78,'Male data'!AA45,
IF($C$3=78.5,'Male data'!AA46,
IF($C$3=79,'Male data'!AA47,
IF($C$3=79.5,'Male data'!AA48,
IF($C$3=80,'Male data'!AA49,
IF($C$3=80.5,'Male data'!AA50,)))))))))))))))))))))))))))))))))))))))))))))))))</f>
        <v>48.692114856675289</v>
      </c>
      <c r="G3" s="32">
        <f>IF($C$3=55,'Male data'!AC2,
IF($C$3=57,'Male data'!AC3,
IF($C$3=57.5,'Male data'!AC4,
IF($C$3=58,'Male data'!AC5,
IF($C$3=58.5,'Male data'!AC6,
IF($C$3=59,'Male data'!AC7,
IF($C$3=59.5,'Male data'!AC8,
IF($C$3=60,'Male data'!AC9,
IF($C$3=60.5,'Male data'!AC10,
IF($C$3=61,'Male data'!AC11,
IF($C$3=61.5,'Male data'!AC12,
IF($C$3=62,'Male data'!AC13,
IF($C$3=62.5,'Male data'!AC14,
IF($C$3=63,'Male data'!AC15,
IF($C$3=63.5,'Male data'!AC16,
IF($C$3=64,'Male data'!AC17,
IF($C$3=64.5,'Male data'!AC18,
IF($C$3=65,'Male data'!AC19,
IF($C$3=65.5,'Male data'!AC20,
IF($C$3=66,'Male data'!AC21,
IF($C$3=66.5,'Male data'!AC22,
IF($C$3=67,'Male data'!AC23,
IF($C$3=67.5,'Male data'!AC24,
IF($C$3=68,'Male data'!AC25,
IF($C$3=68.5,'Male data'!AC26,
IF($C$3=69,'Male data'!AC27,
IF($C$3=69.5,'Male data'!AC28,
IF($C$3=70,'Male data'!AC29,
IF($C$3=70.5,'Male data'!AC30,
IF($C$3=71,'Male data'!AC31,
IF($C$3=71.5,'Male data'!AC32,
IF($C$3=72,'Male data'!AC33,
IF($C$3=72.5,'Male data'!AC34,
IF($C$3=73,'Male data'!AC35,
IF($C$3=73.5,'Male data'!AC36,
IF($C$3=74,'Male data'!AC37,
IF($C$3=74.5,'Male data'!AC38,
IF($C$3=75,'Male data'!AC39,
IF($C$3=75.5,'Male data'!AC40,
IF($C$3=76,'Male data'!AC41,
IF($C$3=76.5,'Male data'!AC42,
IF($C$3=77,'Male data'!AC43,
IF($C$3=77.5,'Male data'!AC44,
IF($C$3=78,'Male data'!AC45,
IF($C$3=78.5,'Male data'!AC46,
IF($C$3=79,'Male data'!AC47,
IF($C$3=79.5,'Male data'!AC48,
IF($C$3=80,'Male data'!AC49,
IF($C$3=80.5,'Male data'!AC50,)))))))))))))))))))))))))))))))))))))))))))))))))</f>
        <v>70.233852703928193</v>
      </c>
      <c r="H3" s="32">
        <f>IF($C$3=55,'Male data'!AE2,
IF($C$3=57,'Male data'!AE3,
IF($C$3=57.5,'Male data'!AE4,
IF($C$3=58,'Male data'!AE5,
IF($C$3=58.5,'Male data'!AE6,
IF($C$3=59,'Male data'!AE7,
IF($C$3=59.5,'Male data'!AE8,
IF($C$3=60,'Male data'!AE9,
IF($C$3=60.5,'Male data'!AE10,
IF($C$3=61,'Male data'!AE11,
IF($C$3=61.5,'Male data'!AE12,
IF($C$3=62,'Male data'!AE13,
IF($C$3=62.5,'Male data'!AE14,
IF($C$3=63,'Male data'!AE15,
IF($C$3=63.5,'Male data'!AE16,
IF($C$3=64,'Male data'!AE17,
IF($C$3=64.5,'Male data'!AE18,
IF($C$3=65,'Male data'!AE19,
IF($C$3=65.5,'Male data'!AE20,
IF($C$3=66,'Male data'!AE21,
IF($C$3=66.5,'Male data'!AE22,
IF($C$3=67,'Male data'!AE23,
IF($C$3=67.5,'Male data'!AE24,
IF($C$3=68,'Male data'!AE25,
IF($C$3=68.5,'Male data'!AE26,
IF($C$3=69,'Male data'!AE27,
IF($C$3=69.5,'Male data'!AE28,
IF($C$3=70,'Male data'!AE29,
IF($C$3=70.5,'Male data'!AE30,
IF($C$3=71,'Male data'!AE31,
IF($C$3=71.5,'Male data'!AE32,
IF($C$3=72,'Male data'!AE33,
IF($C$3=72.5,'Male data'!AE34,
IF($C$3=73,'Male data'!AE35,
IF($C$3=73.5,'Male data'!AE36,
IF($C$3=74,'Male data'!AE37,
IF($C$3=74.5,'Male data'!AE38,
IF($C$3=75,'Male data'!AE39,
IF($C$3=75.5,'Male data'!AE40,
IF($C$3=76,'Male data'!AE41,
IF($C$3=76.5,'Male data'!AE42,
IF($C$3=77,'Male data'!AE43,
IF($C$3=77.5,'Male data'!AE44,
IF($C$3=78,'Male data'!AE45,
IF($C$3=78.5,'Male data'!AE46,
IF($C$3=79,'Male data'!AE47,
IF($C$3=79.5,'Male data'!AE48,
IF($C$3=80,'Male data'!AE49,
IF($C$3=80.5,'Male data'!AE50,)))))))))))))))))))))))))))))))))))))))))))))))))</f>
        <v>17.918366291351582</v>
      </c>
      <c r="I3" s="32">
        <f>IF($C$3=55,'Male data'!AI2,
IF($C$3=57,'Male data'!AI3,
IF($C$3=57.5,'Male data'!AI4,
IF($C$3=58,'Male data'!AI5,
IF($C$3=58.5,'Male data'!AI6,
IF($C$3=59,'Male data'!AI7,
IF($C$3=59.5,'Male data'!AI8,
IF($C$3=60,'Male data'!AI9,
IF($C$3=60.5,'Male data'!AI10,
IF($C$3=61,'Male data'!AI11,
IF($C$3=61.5,'Male data'!AI12,
IF($C$3=62,'Male data'!AI13,
IF($C$3=62.5,'Male data'!AI14,
IF($C$3=63,'Male data'!AI15,
IF($C$3=63.5,'Male data'!AI16,
IF($C$3=64,'Male data'!AI17,
IF($C$3=64.5,'Male data'!AI18,
IF($C$3=65,'Male data'!AI19,
IF($C$3=65.5,'Male data'!AI20,
IF($C$3=66,'Male data'!AI21,
IF($C$3=66.5,'Male data'!AI22,
IF($C$3=67,'Male data'!AI23,
IF($C$3=67.5,'Male data'!AI24,
IF($C$3=68,'Male data'!AI25,
IF($C$3=68.5,'Male data'!AI26,
IF($C$3=69,'Male data'!AI27,
IF($C$3=69.5,'Male data'!AI28,
IF($C$3=70,'Male data'!AI29,
IF($C$3=70.5,'Male data'!AI30,
IF($C$3=71,'Male data'!AI31,
IF($C$3=71.5,'Male data'!AI32,
IF($C$3=72,'Male data'!AI33,
IF($C$3=72.5,'Male data'!AI34,
IF($C$3=73,'Male data'!AI35,
IF($C$3=73.5,'Male data'!AI36,
IF($C$3=74,'Male data'!AI37,
IF($C$3=74.5,'Male data'!AI38,
IF($C$3=75,'Male data'!AI39,
IF($C$3=75.5,'Male data'!AI40,
IF($C$3=76,'Male data'!AI41,
IF($C$3=76.5,'Male data'!AI42,
IF($C$3=77,'Male data'!AI43,
IF($C$3=77.5,'Male data'!AI44,
IF($C$3=78,'Male data'!AI45,
IF($C$3=78.5,'Male data'!AI46,
IF($C$3=79,'Male data'!AI47,
IF($C$3=79.5,'Male data'!AI48,
IF($C$3=80,'Male data'!AI49,
IF($C$3=80.5,'Male data'!AI50,)))))))))))))))))))))))))))))))))))))))))))))))))</f>
        <v>24.468324217641939</v>
      </c>
      <c r="J3" s="32">
        <f>IF($C$3=55,'Male data'!Y2,
IF($C$3=57,'Male data'!Y3,
IF($C$3=57.5,'Male data'!Y4,
IF($C$3=58,'Male data'!Y5,
IF($C$3=58.5,'Male data'!Y6,
IF($C$3=59,'Male data'!Y7,
IF($C$3=59.5,'Male data'!Y8,
IF($C$3=60,'Male data'!Y9,
IF($C$3=60.5,'Male data'!Y10,
IF($C$3=61,'Male data'!Y11,
IF($C$3=61.5,'Male data'!Y12,
IF($C$3=62,'Male data'!Y13,
IF($C$3=62.5,'Male data'!Y14,
IF($C$3=63,'Male data'!Y15,
IF($C$3=63.5,'Male data'!Y16,
IF($C$3=64,'Male data'!Y17,
IF($C$3=64.5,'Male data'!Y18,
IF($C$3=65,'Male data'!Y19,
IF($C$3=65.5,'Male data'!Y20,
IF($C$3=66,'Male data'!Y21,
IF($C$3=66.5,'Male data'!Y22,
IF($C$3=67,'Male data'!Y23,
IF($C$3=67.5,'Male data'!Y24,
IF($C$3=68,'Male data'!Y25,
IF($C$3=68.5,'Male data'!Y26,
IF($C$3=69,'Male data'!Y27,
IF($C$3=69.5,'Male data'!Y28,
IF($C$3=70,'Male data'!Y29,
IF($C$3=70.5,'Male data'!Y30,
IF($C$3=71,'Male data'!Y31,
IF($C$3=71.5,'Male data'!Y32,
IF($C$3=72,'Male data'!Y33,
IF($C$3=72.5,'Male data'!Y34,
IF($C$3=73,'Male data'!Y35,
IF($C$3=73.5,'Male data'!Y36,
IF($C$3=74,'Male data'!Y37,
IF($C$3=74.5,'Male data'!Y38,
IF($C$3=75,'Male data'!Y39,
IF($C$3=75.5,'Male data'!Y40,
IF($C$3=76,'Male data'!Y41,
IF($C$3=76.5,'Male data'!Y42,
IF($C$3=77,'Male data'!Y43,
IF($C$3=77.5,'Male data'!Y44,
IF($C$3=78,'Male data'!Y45,
IF($C$3=78.5,'Male data'!Y46,
IF($C$3=79,'Male data'!Y47,
IF($C$3=79.5,'Male data'!Y48,
IF($C$3=80,'Male data'!Y49,
IF($C$3=80.5,'Male data'!Y50,)))))))))))))))))))))))))))))))))))))))))))))))))</f>
        <v>27.094764736664025</v>
      </c>
      <c r="K3" s="32">
        <f>IF($C$3=55,'Male data'!U2,
IF($C$3=57,'Male data'!U3,
IF($C$3=57.5,'Male data'!U4,
IF($C$3=58,'Male data'!U5,
IF($C$3=58.5,'Male data'!U6,
IF($C$3=59,'Male data'!U7,
IF($C$3=59.5,'Male data'!U8,
IF($C$3=60,'Male data'!U9,
IF($C$3=60.5,'Male data'!U10,
IF($C$3=61,'Male data'!U11,
IF($C$3=61.5,'Male data'!U12,
IF($C$3=62,'Male data'!U13,
IF($C$3=62.5,'Male data'!U14,
IF($C$3=63,'Male data'!U15,
IF($C$3=63.5,'Male data'!U16,
IF($C$3=64,'Male data'!U17,
IF($C$3=64.5,'Male data'!U18,
IF($C$3=65,'Male data'!U19,
IF($C$3=65.5,'Male data'!U20,
IF($C$3=66,'Male data'!U21,
IF($C$3=66.5,'Male data'!U22,
IF($C$3=67,'Male data'!U23,
IF($C$3=67.5,'Male data'!U24,
IF($C$3=68,'Male data'!U25,
IF($C$3=68.5,'Male data'!U26,
IF($C$3=69,'Male data'!U27,
IF($C$3=69.5,'Male data'!U28,
IF($C$3=70,'Male data'!U29,
IF($C$3=70.5,'Male data'!U30,
IF($C$3=71,'Male data'!U31,
IF($C$3=71.5,'Male data'!U32,
IF($C$3=72,'Male data'!U33,
IF($C$3=72.5,'Male data'!U34,
IF($C$3=73,'Male data'!U35,
IF($C$3=73.5,'Male data'!U36,
IF($C$3=74,'Male data'!U37,
IF($C$3=74.5,'Male data'!U38,
IF($C$3=75,'Male data'!U39,
IF($C$3=75.5,'Male data'!U40,
IF($C$3=76,'Male data'!U41,
IF($C$3=76.5,'Male data'!U42,
IF($C$3=77,'Male data'!U43,
IF($C$3=77.5,'Male data'!U44,
IF($C$3=78,'Male data'!U45,
IF($C$3=78.5,'Male data'!U46,
IF($C$3=79,'Male data'!U47,
IF($C$3=79.5,'Male data'!U48,
IF($C$3=80,'Male data'!U49,
IF($C$3=80.5,'Male data'!U50,)))))))))))))))))))))))))))))))))))))))))))))))))</f>
        <v>20.402501970597626</v>
      </c>
      <c r="L3" s="32">
        <f>IF($C$3=55,'Male data'!S2,
IF($C$3=57,'Male data'!S3,
IF($C$3=57.5,'Male data'!S4,
IF($C$3=58,'Male data'!S5,
IF($C$3=58.5,'Male data'!S6,
IF($C$3=59,'Male data'!S7,
IF($C$3=59.5,'Male data'!S8,
IF($C$3=60,'Male data'!S9,
IF($C$3=60.5,'Male data'!S10,
IF($C$3=61,'Male data'!S11,
IF($C$3=61.5,'Male data'!S12,
IF($C$3=62,'Male data'!S13,
IF($C$3=62.5,'Male data'!S14,
IF($C$3=63,'Male data'!S15,
IF($C$3=63.5,'Male data'!S16,
IF($C$3=64,'Male data'!S17,
IF($C$3=64.5,'Male data'!S18,
IF($C$3=65,'Male data'!S19,
IF($C$3=65.5,'Male data'!S20,
IF($C$3=66,'Male data'!S21,
IF($C$3=66.5,'Male data'!S22,
IF($C$3=67,'Male data'!S23,
IF($C$3=67.5,'Male data'!S24,
IF($C$3=68,'Male data'!S25,
IF($C$3=68.5,'Male data'!S26,
IF($C$3=69,'Male data'!S27,
IF($C$3=69.5,'Male data'!S28,
IF($C$3=70,'Male data'!S29,
IF($C$3=70.5,'Male data'!S30,
IF($C$3=71,'Male data'!S31,
IF($C$3=71.5,'Male data'!S32,
IF($C$3=72,'Male data'!S33,
IF($C$3=72.5,'Male data'!S34,
IF($C$3=73,'Male data'!S35,
IF($C$3=73.5,'Male data'!S36,
IF($C$3=74,'Male data'!S37,
IF($C$3=74.5,'Male data'!S38,
IF($C$3=75,'Male data'!S39,
IF($C$3=75.5,'Male data'!S40,
IF($C$3=76,'Male data'!S41,
IF($C$3=76.5,'Male data'!S42,
IF($C$3=77,'Male data'!S43,
IF($C$3=77.5,'Male data'!S44,
IF($C$3=78,'Male data'!S45,
IF($C$3=78.5,'Male data'!S46,
IF($C$3=79,'Male data'!S47,
IF($C$3=79.5,'Male data'!S48,
IF($C$3=80,'Male data'!S49,
IF($C$3=80.5,'Male data'!S50,)))))))))))))))))))))))))))))))))))))))))))))))))</f>
        <v>25.128156774620685</v>
      </c>
      <c r="M3" s="32">
        <f>IF($C$3=55,'Male data'!W2,
IF($C$3=57,'Male data'!W3,
IF($C$3=57.5,'Male data'!W4,
IF($C$3=58,'Male data'!W5,
IF($C$3=58.5,'Male data'!W6,
IF($C$3=59,'Male data'!W7,
IF($C$3=59.5,'Male data'!W8,
IF($C$3=60,'Male data'!W9,
IF($C$3=60.5,'Male data'!W10,
IF($C$3=61,'Male data'!W11,
IF($C$3=61.5,'Male data'!W12,
IF($C$3=62,'Male data'!W13,
IF($C$3=62.5,'Male data'!W14,
IF($C$3=63,'Male data'!W15,
IF($C$3=63.5,'Male data'!W16,
IF($C$3=64,'Male data'!W17,
IF($C$3=64.5,'Male data'!W18,
IF($C$3=65,'Male data'!W19,
IF($C$3=65.5,'Male data'!W20,
IF($C$3=66,'Male data'!W21,
IF($C$3=66.5,'Male data'!W22,
IF($C$3=67,'Male data'!W23,
IF($C$3=67.5,'Male data'!W24,
IF($C$3=68,'Male data'!W25,
IF($C$3=68.5,'Male data'!W26,
IF($C$3=69,'Male data'!W27,
IF($C$3=69.5,'Male data'!W28,
IF($C$3=70,'Male data'!W29,
IF($C$3=70.5,'Male data'!W30,
IF($C$3=71,'Male data'!W31,
IF($C$3=71.5,'Male data'!W32,
IF($C$3=72,'Male data'!W33,
IF($C$3=72.5,'Male data'!W34,
IF($C$3=73,'Male data'!W35,
IF($C$3=73.5,'Male data'!W36,
IF($C$3=74,'Male data'!W37,
IF($C$3=74.5,'Male data'!W38,
IF($C$3=75,'Male data'!W39,
IF($C$3=75.5,'Male data'!W40,
IF($C$3=76,'Male data'!W41,
IF($C$3=76.5,'Male data'!W42,
IF($C$3=77,'Male data'!W43,
IF($C$3=77.5,'Male data'!W44,
IF($C$3=78,'Male data'!W45,
IF($C$3=78.5,'Male data'!W46,
IF($C$3=79,'Male data'!W47,
IF($C$3=79.5,'Male data'!W48,
IF($C$3=80,'Male data'!W49,
IF($C$3=80.5,'Male data'!W50,)))))))))))))))))))))))))))))))))))))))))))))))))</f>
        <v>22.333775086035441</v>
      </c>
      <c r="N3" s="32">
        <f>IF($C$3=55,'Male data'!AM2,
IF($C$3=57,'Male data'!AM3,
IF($C$3=57.5,'Male data'!AM4,
IF($C$3=58,'Male data'!AM5,
IF($C$3=58.5,'Male data'!AM6,
IF($C$3=59,'Male data'!AM7,
IF($C$3=59.5,'Male data'!AM8,
IF($C$3=60,'Male data'!AM9,
IF($C$3=60.5,'Male data'!AM10,
IF($C$3=61,'Male data'!AM11,
IF($C$3=61.5,'Male data'!AM12,
IF($C$3=62,'Male data'!AM13,
IF($C$3=62.5,'Male data'!AM14,
IF($C$3=63,'Male data'!AM15,
IF($C$3=63.5,'Male data'!AM16,
IF($C$3=64,'Male data'!AM17,
IF($C$3=64.5,'Male data'!AM18,
IF($C$3=65,'Male data'!AM19,
IF($C$3=65.5,'Male data'!AM20,
IF($C$3=66,'Male data'!AM21,
IF($C$3=66.5,'Male data'!AM22,
IF($C$3=67,'Male data'!AM23,
IF($C$3=67.5,'Male data'!AM24,
IF($C$3=68,'Male data'!AM25,
IF($C$3=68.5,'Male data'!AM26,
IF($C$3=69,'Male data'!AM27,
IF($C$3=69.5,'Male data'!AM28,
IF($C$3=70,'Male data'!AM29,
IF($C$3=70.5,'Male data'!AM30,
IF($C$3=71,'Male data'!AM31,
IF($C$3=71.5,'Male data'!AM32,
IF($C$3=72,'Male data'!AM33,
IF($C$3=72.5,'Male data'!AM34,
IF($C$3=73,'Male data'!AM35,
IF($C$3=73.5,'Male data'!AM36,
IF($C$3=74,'Male data'!AM37,
IF($C$3=74.5,'Male data'!AM38,
IF($C$3=75,'Male data'!AM39,
IF($C$3=75.5,'Male data'!AM40,
IF($C$3=76,'Male data'!AM41,
IF($C$3=76.5,'Male data'!AM42,
IF($C$3=77,'Male data'!AM43,
IF($C$3=77.5,'Male data'!AM44,
IF($C$3=78,'Male data'!AM45,
IF($C$3=78.5,'Male data'!AM46,
IF($C$3=79,'Male data'!AM47,
IF($C$3=79.5,'Male data'!AM48,
IF($C$3=80,'Male data'!AM49,
IF($C$3=80.5,'Male data'!AM50,)))))))))))))))))))))))))))))))))))))))))))))))))</f>
        <v>43.9</v>
      </c>
      <c r="O3" s="32">
        <f>IF($C$3=55,'Male data'!AK2,
IF($C$3=57,'Male data'!AK3,
IF($C$3=57.5,'Male data'!AK4,
IF($C$3=58,'Male data'!AK5,
IF($C$3=58.5,'Male data'!AK6,
IF($C$3=59,'Male data'!AK7,
IF($C$3=59.5,'Male data'!AK8,
IF($C$3=60,'Male data'!AK9,
IF($C$3=60.5,'Male data'!AK10,
IF($C$3=61,'Male data'!AK11,
IF($C$3=61.5,'Male data'!AK12,
IF($C$3=62,'Male data'!AK13,
IF($C$3=62.5,'Male data'!AK14,
IF($C$3=63,'Male data'!AK15,
IF($C$3=63.5,'Male data'!AK16,
IF($C$3=64,'Male data'!AK17,
IF($C$3=64.5,'Male data'!AK18,
IF($C$3=65,'Male data'!AK19,
IF($C$3=65.5,'Male data'!AK20,
IF($C$3=66,'Male data'!AK21,
IF($C$3=66.5,'Male data'!AK22,
IF($C$3=67,'Male data'!AK23,
IF($C$3=67.5,'Male data'!AK24,
IF($C$3=68,'Male data'!AK25,
IF($C$3=68.5,'Male data'!AK26,
IF($C$3=69,'Male data'!AK27,
IF($C$3=69.5,'Male data'!AK28,
IF($C$3=70,'Male data'!AK29,
IF($C$3=70.5,'Male data'!AK30,
IF($C$3=71,'Male data'!AK31,
IF($C$3=71.5,'Male data'!AK32,
IF($C$3=72,'Male data'!AK33,
IF($C$3=72.5,'Male data'!AK34,
IF($C$3=73,'Male data'!AK35,
IF($C$3=73.5,'Male data'!AK36,
IF($C$3=74,'Male data'!AK37,
IF($C$3=74.5,'Male data'!AK38,
IF($C$3=75,'Male data'!AK39,
IF($C$3=75.5,'Male data'!AK40,
IF($C$3=76,'Male data'!AK41,
IF($C$3=76.5,'Male data'!AK42,
IF($C$3=77,'Male data'!AK43,
IF($C$3=77.5,'Male data'!AK44,
IF($C$3=78,'Male data'!AK45,
IF($C$3=78.5,'Male data'!AK46,
IF($C$3=79,'Male data'!AK47,
IF($C$3=79.5,'Male data'!AK48,
IF($C$3=80,'Male data'!AK49,
IF($C$3=80.5,'Male data'!AK50,)))))))))))))))))))))))))))))))))))))))))))))))))</f>
        <v>25.255725792445087</v>
      </c>
    </row>
    <row r="4" spans="1:16" ht="15.75" x14ac:dyDescent="0.25">
      <c r="B4" s="38"/>
      <c r="C4" s="39"/>
      <c r="D4" s="25"/>
      <c r="E4" s="25"/>
      <c r="F4" s="25"/>
      <c r="G4" s="25"/>
      <c r="H4" s="25"/>
      <c r="I4" s="25"/>
      <c r="J4" s="25"/>
      <c r="K4" s="26"/>
      <c r="L4" s="25"/>
      <c r="M4" s="25"/>
    </row>
    <row r="5" spans="1:16" ht="54" customHeight="1" x14ac:dyDescent="0.25">
      <c r="A5" s="71" t="s">
        <v>78</v>
      </c>
      <c r="B5" s="72"/>
      <c r="C5" s="72"/>
      <c r="D5" s="25"/>
      <c r="E5" s="34" t="s">
        <v>37</v>
      </c>
      <c r="F5" s="34" t="s">
        <v>38</v>
      </c>
      <c r="G5" s="34" t="s">
        <v>39</v>
      </c>
      <c r="H5" s="34" t="s">
        <v>40</v>
      </c>
      <c r="I5" s="34" t="s">
        <v>41</v>
      </c>
      <c r="J5" s="34" t="s">
        <v>42</v>
      </c>
      <c r="K5" s="34" t="s">
        <v>43</v>
      </c>
      <c r="L5" s="34" t="s">
        <v>44</v>
      </c>
      <c r="M5" s="28"/>
    </row>
    <row r="6" spans="1:16" ht="33.75" customHeight="1" x14ac:dyDescent="0.25">
      <c r="A6" s="73" t="s">
        <v>82</v>
      </c>
      <c r="B6" s="67"/>
      <c r="C6" s="67"/>
      <c r="D6" s="53"/>
      <c r="E6" s="33">
        <f>IF($C$3=55,'Male data'!AO2,
IF($C$3=57,'Male data'!AO3,
IF($C$3=57.5,'Male data'!AO4,
IF($C$3=58,'Male data'!AO5,
IF($C$3=58.5,'Male data'!AO6,
IF($C$3=59,'Male data'!AO7,
IF($C$3=59.5,'Male data'!AO8,
IF($C$3=60,'Male data'!AO9,
IF($C$3=60.5,'Male data'!AO10,
IF($C$3=61,'Male data'!AO11,
IF($C$3=61.5,'Male data'!AO12,
IF($C$3=62,'Male data'!AO13,
IF($C$3=62.5,'Male data'!AO14,
IF($C$3=63,'Male data'!AO15,
IF($C$3=63.5,'Male data'!AO16,
IF($C$3=64,'Male data'!AO17,
IF($C$3=64.5,'Male data'!AO18,
IF($C$3=65,'Male data'!AO19,
IF($C$3=65.5,'Male data'!AO20,
IF($C$3=66,'Male data'!AO21,
IF($C$3=66.5,'Male data'!AO22,
IF($C$3=67,'Male data'!AO23,
IF($C$3=67.5,'Male data'!AO24,
IF($C$3=68,'Male data'!AO25,
IF($C$3=68.5,'Male data'!AO26,
IF($C$3=69,'Male data'!AO27,
IF($C$3=69.5,'Male data'!AO28,
IF($C$3=70,'Male data'!AO29,
IF($C$3=70.5,'Male data'!AO30,
IF($C$3=71,'Male data'!AO31,
IF($C$3=71.5,'Male data'!AO32,
IF($C$3=72,'Male data'!AO33,
IF($C$3=72.5,'Male data'!AO34,
IF($C$3=73,'Male data'!AO35,
IF($C$3=73.5,'Male data'!AO36,
IF($C$3=74,'Male data'!AO37,
IF($C$3=74.5,'Male data'!AO38,
IF($C$3=75,'Male data'!AO39,
IF($C$3=75.5,'Male data'!AO40,
IF($C$3=76,'Male data'!AO41,
IF($C$3=76.5,'Male data'!AO42,
IF($C$3=77,'Male data'!AO43,
IF($C$3=77.5,'Male data'!AO44,
IF($C$3=78,'Male data'!AO45,
IF($C$3=78.5,'Male data'!AO46,
IF($C$3=79,'Male data'!AO47,
IF($C$3=79.5,'Male data'!AO48,
IF($C$3=80,'Male data'!AO49,
IF($C$3=80.5,'Male data'!AO50,)))))))))))))))))))))))))))))))))))))))))))))))))</f>
        <v>14.526786329550115</v>
      </c>
      <c r="F6" s="33">
        <f>IF($C$3=55,'Male data'!AQ2,
IF($C$3=57,'Male data'!AQ3,
IF($C$3=57.5,'Male data'!AQ4,
IF($C$3=58,'Male data'!AQ5,
IF($C$3=58.5,'Male data'!AQ6,
IF($C$3=59,'Male data'!AQ7,
IF($C$3=59.5,'Male data'!AQ8,
IF($C$3=60,'Male data'!AQ9,
IF($C$3=60.5,'Male data'!AQ10,
IF($C$3=61,'Male data'!AQ11,
IF($C$3=61.5,'Male data'!AQ12,
IF($C$3=62,'Male data'!AQ13,
IF($C$3=62.5,'Male data'!AQ14,
IF($C$3=63,'Male data'!AQ15,
IF($C$3=63.5,'Male data'!AQ16,
IF($C$3=64,'Male data'!AQ17,
IF($C$3=64.5,'Male data'!AQ18,
IF($C$3=65,'Male data'!AQ19,
IF($C$3=65.5,'Male data'!AQ20,
IF($C$3=66,'Male data'!AQ21,
IF($C$3=66.5,'Male data'!AQ22,
IF($C$3=67,'Male data'!AQ23,
IF($C$3=67.5,'Male data'!AQ24,
IF($C$3=68,'Male data'!AQ25,
IF($C$3=68.5,'Male data'!AQ26,
IF($C$3=69,'Male data'!AQ27,
IF($C$3=69.5,'Male data'!AQ28,
IF($C$3=70,'Male data'!AQ29,
IF($C$3=70.5,'Male data'!AQ30,
IF($C$3=71,'Male data'!AQ31,
IF($C$3=71.5,'Male data'!AQ32,
IF($C$3=72,'Male data'!AQ33,
IF($C$3=72.5,'Male data'!AQ34,
IF($C$3=73,'Male data'!AQ35,
IF($C$3=73.5,'Male data'!AQ36,
IF($C$3=74,'Male data'!AQ37,
IF($C$3=74.5,'Male data'!AQ38,
IF($C$3=75,'Male data'!AQ39,
IF($C$3=75.5,'Male data'!AQ40,
IF($C$3=76,'Male data'!AQ41,
IF($C$3=76.5,'Male data'!AQ42,
IF($C$3=77,'Male data'!AQ43,
IF($C$3=77.5,'Male data'!AQ44,
IF($C$3=78,'Male data'!AQ45,
IF($C$3=78.5,'Male data'!AQ46,
IF($C$3=79,'Male data'!AQ47,
IF($C$3=79.5,'Male data'!AQ48,
IF($C$3=80,'Male data'!AQ49,
IF($C$3=80.5,'Male data'!AQ50,)))))))))))))))))))))))))))))))))))))))))))))))))</f>
        <v>19.463962851721675</v>
      </c>
      <c r="G6" s="33">
        <f>IF($C$3=55,'Male data'!AS2,
IF($C$3=57,'Male data'!AS3,
IF($C$3=57.5,'Male data'!AS4,
IF($C$3=58,'Male data'!AS5,
IF($C$3=58.5,'Male data'!AS6,
IF($C$3=59,'Male data'!AS7,
IF($C$3=59.5,'Male data'!AS8,
IF($C$3=60,'Male data'!AS9,
IF($C$3=60.5,'Male data'!AS10,
IF($C$3=61,'Male data'!AS11,
IF($C$3=61.5,'Male data'!AS12,
IF($C$3=62,'Male data'!AS13,
IF($C$3=62.5,'Male data'!AS14,
IF($C$3=63,'Male data'!AS15,
IF($C$3=63.5,'Male data'!AS16,
IF($C$3=64,'Male data'!AS17,
IF($C$3=64.5,'Male data'!AS18,
IF($C$3=65,'Male data'!AS19,
IF($C$3=65.5,'Male data'!AS20,
IF($C$3=66,'Male data'!AS21,
IF($C$3=66.5,'Male data'!AS22,
IF($C$3=67,'Male data'!AS23,
IF($C$3=67.5,'Male data'!AS24,
IF($C$3=68,'Male data'!AS25,
IF($C$3=68.5,'Male data'!AS26,
IF($C$3=69,'Male data'!AS27,
IF($C$3=69.5,'Male data'!AS28,
IF($C$3=70,'Male data'!AS29,
IF($C$3=70.5,'Male data'!AS30,
IF($C$3=71,'Male data'!AS31,
IF($C$3=71.5,'Male data'!AS32,
IF($C$3=72,'Male data'!AS33,
IF($C$3=72.5,'Male data'!AS34,
IF($C$3=73,'Male data'!AS35,
IF($C$3=73.5,'Male data'!AS36,
IF($C$3=74,'Male data'!AS37,
IF($C$3=74.5,'Male data'!AS38,
IF($C$3=75,'Male data'!AS39,
IF($C$3=75.5,'Male data'!AS40,
IF($C$3=76,'Male data'!AS41,
IF($C$3=76.5,'Male data'!AS42,
IF($C$3=77,'Male data'!AS43,
IF($C$3=77.5,'Male data'!AS44,
IF($C$3=78,'Male data'!AS45,
IF($C$3=78.5,'Male data'!AS46,
IF($C$3=79,'Male data'!AS47,
IF($C$3=79.5,'Male data'!AS48,
IF($C$3=80,'Male data'!AS49,
IF($C$3=80.5,'Male data'!AS50,)))))))))))))))))))))))))))))))))))))))))))))))))</f>
        <v>31.342519685039374</v>
      </c>
      <c r="H6" s="33">
        <f>IF($C$3=55,'Male data'!AU2,
IF($C$3=57,'Male data'!AU3,
IF($C$3=57.5,'Male data'!AU4,
IF($C$3=58,'Male data'!AU5,
IF($C$3=58.5,'Male data'!AU6,
IF($C$3=59,'Male data'!AU7,
IF($C$3=59.5,'Male data'!AU8,
IF($C$3=60,'Male data'!AU9,
IF($C$3=60.5,'Male data'!AU10,
IF($C$3=61,'Male data'!AU11,
IF($C$3=61.5,'Male data'!AU12,
IF($C$3=62,'Male data'!AU13,
IF($C$3=62.5,'Male data'!AU14,
IF($C$3=63,'Male data'!AU15,
IF($C$3=63.5,'Male data'!AU16,
IF($C$3=64,'Male data'!AU17,
IF($C$3=64.5,'Male data'!AU18,
IF($C$3=65,'Male data'!AU19,
IF($C$3=65.5,'Male data'!AU20,
IF($C$3=66,'Male data'!AU21,
IF($C$3=66.5,'Male data'!AU22,
IF($C$3=67,'Male data'!AU23,
IF($C$3=67.5,'Male data'!AU24,
IF($C$3=68,'Male data'!AU25,
IF($C$3=68.5,'Male data'!AU26,
IF($C$3=69,'Male data'!AU27,
IF($C$3=69.5,'Male data'!AU28,
IF($C$3=70,'Male data'!AU29,
IF($C$3=70.5,'Male data'!AU30,
IF($C$3=71,'Male data'!AU31,
IF($C$3=71.5,'Male data'!AU32,
IF($C$3=72,'Male data'!AU33,
IF($C$3=72.5,'Male data'!AU34,
IF($C$3=73,'Male data'!AU35,
IF($C$3=73.5,'Male data'!AU36,
IF($C$3=74,'Male data'!AU37,
IF($C$3=74.5,'Male data'!AU38,
IF($C$3=75,'Male data'!AU39,
IF($C$3=75.5,'Male data'!AU40,
IF($C$3=76,'Male data'!AU41,
IF($C$3=76.5,'Male data'!AU42,
IF($C$3=77,'Male data'!AU43,
IF($C$3=77.5,'Male data'!AU44,
IF($C$3=78,'Male data'!AU45,
IF($C$3=78.5,'Male data'!AU46,
IF($C$3=79,'Male data'!AU47,
IF($C$3=79.5,'Male data'!AU48,
IF($C$3=80,'Male data'!AU49,
IF($C$3=80.5,'Male data'!AU50,)))))))))))))))))))))))))))))))))))))))))))))))))</f>
        <v>14.284791304426305</v>
      </c>
      <c r="I6" s="33">
        <f>IF($C$3=55,'Male data'!I2,
IF($C$3=57,'Male data'!I3,
IF($C$3=57.5,'Male data'!I4,
IF($C$3=58,'Male data'!I5,
IF($C$3=58.5,'Male data'!I6,
IF($C$3=59,'Male data'!I7,
IF($C$3=59.5,'Male data'!I8,
IF($C$3=60,'Male data'!I9,
IF($C$3=60.5,'Male data'!I10,
IF($C$3=61,'Male data'!I11,
IF($C$3=61.5,'Male data'!I12,
IF($C$3=62,'Male data'!I13,
IF($C$3=62.5,'Male data'!I14,
IF($C$3=63,'Male data'!I15,
IF($C$3=63.5,'Male data'!I16,
IF($C$3=64,'Male data'!I17,
IF($C$3=64.5,'Male data'!I18,
IF($C$3=65,'Male data'!I19,
IF($C$3=65.5,'Male data'!I20,
IF($C$3=66,'Male data'!I21,
IF($C$3=66.5,'Male data'!I22,
IF($C$3=67,'Male data'!I23,
IF($C$3=67.5,'Male data'!I24,
IF($C$3=68,'Male data'!I25,
IF($C$3=68.5,'Male data'!I26,
IF($C$3=69,'Male data'!I27,
IF($C$3=69.5,'Male data'!I28,
IF($C$3=70,'Male data'!I29,
IF($C$3=70.5,'Male data'!I30,
IF($C$3=71,'Male data'!I31,
IF($C$3=71.5,'Male data'!I32,
IF($C$3=72,'Male data'!I33,
IF($C$3=72.5,'Male data'!I34,
IF($C$3=73,'Male data'!I35,
IF($C$3=73.5,'Male data'!I36,
IF($C$3=74,'Male data'!I37,
IF($C$3=74.5,'Male data'!I38,
IF($C$3=75,'Male data'!I39,
IF($C$3=75.5,'Male data'!I40,
IF($C$3=76,'Male data'!I41,
IF($C$3=76.5,'Male data'!I42,
IF($C$3=77,'Male data'!I43,
IF($C$3=77.5,'Male data'!I44,
IF($C$3=78,'Male data'!I45,
IF($C$3=78.5,'Male data'!I46,
IF($C$3=79,'Male data'!I47,
IF($C$3=79.5,'Male data'!I48,
IF($C$3=80,'Male data'!I49,
IF($C$3=80.5,'Male data'!I50,)))))))))))))))))))))))))))))))))))))))))))))))))</f>
        <v>19.997140540806015</v>
      </c>
      <c r="J6" s="33">
        <f>IF($C$3=55,'Male data'!K2,
IF($C$3=57,'Male data'!K3,
IF($C$3=57.5,'Male data'!K4,
IF($C$3=58,'Male data'!K5,
IF($C$3=58.5,'Male data'!K6,
IF($C$3=59,'Male data'!K7,
IF($C$3=59.5,'Male data'!K8,
IF($C$3=60,'Male data'!K9,
IF($C$3=60.5,'Male data'!K10,
IF($C$3=61,'Male data'!K11,
IF($C$3=61.5,'Male data'!K12,
IF($C$3=62,'Male data'!K13,
IF($C$3=62.5,'Male data'!K14,
IF($C$3=63,'Male data'!K15,
IF($C$3=63.5,'Male data'!K16,
IF($C$3=64,'Male data'!K17,
IF($C$3=64.5,'Male data'!K18,
IF($C$3=65,'Male data'!K19,
IF($C$3=65.5,'Male data'!K20,
IF($C$3=66,'Male data'!K21,
IF($C$3=66.5,'Male data'!K22,
IF($C$3=67,'Male data'!K23,
IF($C$3=67.5,'Male data'!K24,
IF($C$3=68,'Male data'!K25,
IF($C$3=68.5,'Male data'!K26,
IF($C$3=69,'Male data'!K27,
IF($C$3=69.5,'Male data'!K28,
IF($C$3=70,'Male data'!K29,
IF($C$3=70.5,'Male data'!K30,
IF($C$3=71,'Male data'!K31,
IF($C$3=71.5,'Male data'!K32,
IF($C$3=72,'Male data'!K33,
IF($C$3=72.5,'Male data'!K34,
IF($C$3=73,'Male data'!K35,
IF($C$3=73.5,'Male data'!K36,
IF($C$3=74,'Male data'!K37,
IF($C$3=74.5,'Male data'!K38,
IF($C$3=75,'Male data'!K39,
IF($C$3=75.5,'Male data'!K40,
IF($C$3=76,'Male data'!K41,
IF($C$3=76.5,'Male data'!K42,
IF($C$3=77,'Male data'!K43,
IF($C$3=77.5,'Male data'!K44,
IF($C$3=78,'Male data'!K45,
IF($C$3=78.5,'Male data'!K46,
IF($C$3=79,'Male data'!K47,
IF($C$3=79.5,'Male data'!K48,
IF($C$3=80,'Male data'!K49,
IF($C$3=80.5,'Male data'!K50,)))))))))))))))))))))))))))))))))))))))))))))))))</f>
        <v>38.405982816534646</v>
      </c>
      <c r="K6" s="33">
        <f>IF($C$3=55,'Male data'!M2,
IF($C$3=57,'Male data'!M3,
IF($C$3=57.5,'Male data'!M4,
IF($C$3=58,'Male data'!M5,
IF($C$3=58.5,'Male data'!M6,
IF($C$3=59,'Male data'!M7,
IF($C$3=59.5,'Male data'!M8,
IF($C$3=60,'Male data'!M9,
IF($C$3=60.5,'Male data'!M10,
IF($C$3=61,'Male data'!M11,
IF($C$3=61.5,'Male data'!M12,
IF($C$3=62,'Male data'!M13,
IF($C$3=62.5,'Male data'!M14,
IF($C$3=63,'Male data'!M15,
IF($C$3=63.5,'Male data'!M16,
IF($C$3=64,'Male data'!M17,
IF($C$3=64.5,'Male data'!M18,
IF($C$3=65,'Male data'!M19,
IF($C$3=65.5,'Male data'!M20,
IF($C$3=66,'Male data'!M21,
IF($C$3=66.5,'Male data'!M22,
IF($C$3=67,'Male data'!M23,
IF($C$3=67.5,'Male data'!M24,
IF($C$3=68,'Male data'!M25,
IF($C$3=68.5,'Male data'!M26,
IF($C$3=69,'Male data'!M27,
IF($C$3=69.5,'Male data'!M28,
IF($C$3=70,'Male data'!M29,
IF($C$3=70.5,'Male data'!M30,
IF($C$3=71,'Male data'!M31,
IF($C$3=71.5,'Male data'!M32,
IF($C$3=72,'Male data'!M33,
IF($C$3=72.5,'Male data'!M34,
IF($C$3=73,'Male data'!M35,
IF($C$3=73.5,'Male data'!M36,
IF($C$3=74,'Male data'!M37,
IF($C$3=74.5,'Male data'!M38,
IF($C$3=75,'Male data'!M39,
IF($C$3=75.5,'Male data'!M40,
IF($C$3=76,'Male data'!M41,
IF($C$3=76.5,'Male data'!M42,
IF($C$3=77,'Male data'!M43,
IF($C$3=77.5,'Male data'!M44,
IF($C$3=78,'Male data'!M45,
IF($C$3=78.5,'Male data'!M46,
IF($C$3=79,'Male data'!M47,
IF($C$3=79.5,'Male data'!M48,
IF($C$3=80,'Male data'!M49,
IF($C$3=80.5,'Male data'!M50,)))))))))))))))))))))))))))))))))))))))))))))))))</f>
        <v>43.158156286980194</v>
      </c>
      <c r="L6" s="33">
        <f>IF($C$3=55,'Male data'!E2,
IF($C$3=57,'Male data'!E3,
IF($C$3=57.5,'Male data'!E4,
IF($C$3=58,'Male data'!E5,
IF($C$3=58.5,'Male data'!E6,
IF($C$3=59,'Male data'!E7,
IF($C$3=59.5,'Male data'!E8,
IF($C$3=60,'Male data'!E9,
IF($C$3=60.5,'Male data'!E10,
IF($C$3=61,'Male data'!E11,
IF($C$3=61.5,'Male data'!E12,
IF($C$3=62,'Male data'!E13,
IF($C$3=62.5,'Male data'!E14,
IF($C$3=63,'Male data'!E15,
IF($C$3=63.5,'Male data'!E16,
IF($C$3=64,'Male data'!E17,
IF($C$3=64.5,'Male data'!E18,
IF($C$3=65,'Male data'!E19,
IF($C$3=65.5,'Male data'!E20,
IF($C$3=66,'Male data'!E21,
IF($C$3=66.5,'Male data'!E22,
IF($C$3=67,'Male data'!E23,
IF($C$3=67.5,'Male data'!E24,
IF($C$3=68,'Male data'!E25,
IF($C$3=68.5,'Male data'!E26,
IF($C$3=69,'Male data'!E27,
IF($C$3=69.5,'Male data'!E28,
IF($C$3=70,'Male data'!E29,
IF($C$3=70.5,'Male data'!E30,
IF($C$3=71,'Male data'!E31,
IF($C$3=71.5,'Male data'!E32,
IF($C$3=72,'Male data'!E33,
IF($C$3=72.5,'Male data'!E34,
IF($C$3=73,'Male data'!E35,
IF($C$3=73.5,'Male data'!E36,
IF($C$3=74,'Male data'!E37,
IF($C$3=74.5,'Male data'!E38,
IF($C$3=75,'Male data'!E39,
IF($C$3=75.5,'Male data'!E40,
IF($C$3=76,'Male data'!E41,
IF($C$3=76.5,'Male data'!E42,
IF($C$3=77,'Male data'!E43,
IF($C$3=77.5,'Male data'!E44,
IF($C$3=78,'Male data'!E45,
IF($C$3=78.5,'Male data'!E46,
IF($C$3=79,'Male data'!E47,
IF($C$3=79.5,'Male data'!E48,
IF($C$3=80,'Male data'!E49,
IF($C$3=80.5,'Male data'!E50,)))))))))))))))))))))))))))))))))))))))))))))))))</f>
        <v>57.869962718654655</v>
      </c>
      <c r="M6" s="29"/>
    </row>
    <row r="7" spans="1:16" ht="15.75" x14ac:dyDescent="0.25">
      <c r="A7" s="54"/>
      <c r="B7" s="49" t="s">
        <v>79</v>
      </c>
      <c r="C7" s="49"/>
      <c r="D7" s="25"/>
      <c r="E7" s="28"/>
      <c r="F7" s="28"/>
      <c r="G7" s="29"/>
      <c r="H7" s="29"/>
      <c r="I7" s="29"/>
      <c r="J7" s="28"/>
      <c r="K7" s="28"/>
      <c r="L7" s="28"/>
      <c r="M7" s="29"/>
    </row>
    <row r="8" spans="1:16" ht="36" customHeight="1" x14ac:dyDescent="0.25">
      <c r="A8" s="56">
        <f>A7/25.4</f>
        <v>0</v>
      </c>
      <c r="B8" s="55" t="s">
        <v>80</v>
      </c>
      <c r="C8" s="49"/>
      <c r="D8" s="25"/>
      <c r="E8" s="34" t="s">
        <v>45</v>
      </c>
      <c r="F8" s="35" t="s">
        <v>46</v>
      </c>
      <c r="G8" s="35" t="s">
        <v>47</v>
      </c>
      <c r="H8" s="34" t="s">
        <v>48</v>
      </c>
      <c r="I8" s="34" t="s">
        <v>49</v>
      </c>
      <c r="J8" s="34" t="s">
        <v>50</v>
      </c>
      <c r="K8" s="28"/>
      <c r="L8" s="28"/>
      <c r="M8" s="28"/>
    </row>
    <row r="9" spans="1:16" ht="15.75" x14ac:dyDescent="0.25">
      <c r="A9" s="50"/>
      <c r="B9" s="49"/>
      <c r="C9" s="49"/>
      <c r="D9" s="25"/>
      <c r="E9" s="32">
        <f>IF($C$3=55,'Male data'!O2,
IF($C$3=57,'Male data'!O3,
IF($C$3=57.5,'Male data'!O4,
IF($C$3=58,'Male data'!O5,
IF($C$3=58.5,'Male data'!O6,
IF($C$3=59,'Male data'!O7,
IF($C$3=59.5,'Male data'!O8,
IF($C$3=60,'Male data'!O9,
IF($C$3=60.5,'Male data'!O10,
IF($C$3=61,'Male data'!O11,
IF($C$3=61.5,'Male data'!O12,
IF($C$3=62,'Male data'!O13,
IF($C$3=62.5,'Male data'!O14,
IF($C$3=63,'Male data'!O15,
IF($C$3=63.5,'Male data'!O16,
IF($C$3=64,'Male data'!O17,
IF($C$3=64.5,'Male data'!O18,
IF($C$3=65,'Male data'!O19,
IF($C$3=65.5,'Male data'!O20,
IF($C$3=66,'Male data'!O21,
IF($C$3=66.5,'Male data'!O22,
IF($C$3=67,'Male data'!O23,
IF($C$3=67.5,'Male data'!O24,
IF($C$3=68,'Male data'!O25,
IF($C$3=68.5,'Male data'!O26,
IF($C$3=69,'Male data'!O27,
IF($C$3=69.5,'Male data'!O28,
IF($C$3=70,'Male data'!O29,
IF($C$3=70.5,'Male data'!O30,
IF($C$3=71,'Male data'!O31,
IF($C$3=71.5,'Male data'!O32,
IF($C$3=72,'Male data'!O33,
IF($C$3=72.5,'Male data'!O34,
IF($C$3=73,'Male data'!O35,
IF($C$3=73.5,'Male data'!O36,
IF($C$3=74,'Male data'!O37,
IF($C$3=74.5,'Male data'!O38,
IF($C$3=75,'Male data'!O39,
IF($C$3=75.5,'Male data'!O40,
IF($C$3=76,'Male data'!O41,
IF($C$3=76.5,'Male data'!O42,
IF($C$3=77,'Male data'!O43,
IF($C$3=77.5,'Male data'!O44,
IF($C$3=78,'Male data'!O45,
IF($C$3=78.5,'Male data'!O46,
IF($C$3=79,'Male data'!O47,
IF($C$3=79.5,'Male data'!O48,
IF($C$3=80,'Male data'!O49,
IF($C$3=80.5,'Male data'!O50,)))))))))))))))))))))))))))))))))))))))))))))))))</f>
        <v>65.285766613659462</v>
      </c>
      <c r="F9" s="32">
        <f>IF($C$3=55,'Male data'!Q2,
IF($C$3=57,'Male data'!Q3,
IF($C$3=57.5,'Male data'!Q4,
IF($C$3=58,'Male data'!Q5,
IF($C$3=58.5,'Male data'!Q6,
IF($C$3=59,'Male data'!Q7,
IF($C$3=59.5,'Male data'!Q8,
IF($C$3=60,'Male data'!Q9,
IF($C$3=60.5,'Male data'!Q10,
IF($C$3=61,'Male data'!Q11,
IF($C$3=61.5,'Male data'!Q12,
IF($C$3=62,'Male data'!Q13,
IF($C$3=62.5,'Male data'!Q14,
IF($C$3=63,'Male data'!Q15,
IF($C$3=63.5,'Male data'!Q16,
IF($C$3=64,'Male data'!Q17,
IF($C$3=64.5,'Male data'!Q18,
IF($C$3=65,'Male data'!Q19,
IF($C$3=65.5,'Male data'!Q20,
IF($C$3=66,'Male data'!Q21,
IF($C$3=66.5,'Male data'!Q22,
IF($C$3=67,'Male data'!Q23,
IF($C$3=67.5,'Male data'!Q24,
IF($C$3=68,'Male data'!Q25,
IF($C$3=68.5,'Male data'!Q26,
IF($C$3=69,'Male data'!Q27,
IF($C$3=69.5,'Male data'!Q28,
IF($C$3=70,'Male data'!Q29,
IF($C$3=70.5,'Male data'!Q30,
IF($C$3=71,'Male data'!Q31,
IF($C$3=71.5,'Male data'!Q32,
IF($C$3=72,'Male data'!Q33,
IF($C$3=72.5,'Male data'!Q34,
IF($C$3=73,'Male data'!Q35,
IF($C$3=73.5,'Male data'!Q36,
IF($C$3=74,'Male data'!Q37,
IF($C$3=74.5,'Male data'!Q38,
IF($C$3=75,'Male data'!Q39,
IF($C$3=75.5,'Male data'!Q40,
IF($C$3=76,'Male data'!Q41,
IF($C$3=76.5,'Male data'!Q42,
IF($C$3=77,'Male data'!Q43,
IF($C$3=77.5,'Male data'!Q44,
IF($C$3=78,'Male data'!Q45,
IF($C$3=78.5,'Male data'!Q46,
IF($C$3=79,'Male data'!Q47,
IF($C$3=79.5,'Male data'!Q48,
IF($C$3=80,'Male data'!Q49,
IF($C$3=80.5,'Male data'!Q50,)))))))))))))))))))))))))))))))))))))))))))))))))</f>
        <v>43.537612033693158</v>
      </c>
      <c r="G9" s="32">
        <f>IF($C$3=55,'Male data'!G2,
IF($C$3=57,'Male data'!G3,
IF($C$3=57.5,'Male data'!G4,
IF($C$3=58,'Male data'!G5,
IF($C$3=58.5,'Male data'!G6,
IF($C$3=59,'Male data'!G7,
IF($C$3=59.5,'Male data'!G8,
IF($C$3=60,'Male data'!G9,
IF($C$3=60.5,'Male data'!G10,
IF($C$3=61,'Male data'!G11,
IF($C$3=61.5,'Male data'!G12,
IF($C$3=62,'Male data'!G13,
IF($C$3=62.5,'Male data'!G14,
IF($C$3=63,'Male data'!G15,
IF($C$3=63.5,'Male data'!G16,
IF($C$3=64,'Male data'!G17,
IF($C$3=64.5,'Male data'!G18,
IF($C$3=65,'Male data'!G19,
IF($C$3=65.5,'Male data'!G20,
IF($C$3=66,'Male data'!G21,
IF($C$3=66.5,'Male data'!G22,
IF($C$3=67,'Male data'!G23,
IF($C$3=67.5,'Male data'!G24,
IF($C$3=68,'Male data'!G25,
IF($C$3=68.5,'Male data'!G26,
IF($C$3=69,'Male data'!G27,
IF($C$3=69.5,'Male data'!G28,
IF($C$3=70,'Male data'!G29,
IF($C$3=70.5,'Male data'!G30,
IF($C$3=71,'Male data'!G31,
IF($C$3=71.5,'Male data'!G32,
IF($C$3=72,'Male data'!G33,
IF($C$3=72.5,'Male data'!G34,
IF($C$3=73,'Male data'!G35,
IF($C$3=73.5,'Male data'!G36,
IF($C$3=74,'Male data'!G37,
IF($C$3=74.5,'Male data'!G38,
IF($C$3=75,'Male data'!G39,
IF($C$3=75.5,'Male data'!G40,
IF($C$3=76,'Male data'!G41,
IF($C$3=76.5,'Male data'!G42,
IF($C$3=77,'Male data'!G43,
IF($C$3=77.5,'Male data'!G44,
IF($C$3=78,'Male data'!G45,
IF($C$3=78.5,'Male data'!G46,
IF($C$3=79,'Male data'!G47,
IF($C$3=79.5,'Male data'!G48,
IF($C$3=80,'Male data'!G49,
IF($C$3=80.5,'Male data'!G50,)))))))))))))))))))))))))))))))))))))))))))))))))</f>
        <v>54.452697894760405</v>
      </c>
      <c r="H9" s="32">
        <f>IF($C$3=55,'Male data'!AW2,
IF($C$3=57,'Male data'!AW3,
IF($C$3=57.5,'Male data'!AW4,
IF($C$3=58,'Male data'!AW5,
IF($C$3=58.5,'Male data'!AW6,
IF($C$3=59,'Male data'!AW7,
IF($C$3=59.5,'Male data'!AW8,
IF($C$3=60,'Male data'!AW9,
IF($C$3=60.5,'Male data'!AW10,
IF($C$3=61,'Male data'!AW11,
IF($C$3=61.5,'Male data'!AW12,
IF($C$3=62,'Male data'!AW13,
IF($C$3=62.5,'Male data'!AW14,
IF($C$3=63,'Male data'!AW15,
IF($C$3=63.5,'Male data'!AW16,
IF($C$3=64,'Male data'!AW17,
IF($C$3=64.5,'Male data'!AW18,
IF($C$3=65,'Male data'!AW19,
IF($C$3=65.5,'Male data'!AW20,
IF($C$3=66,'Male data'!AW21,
IF($C$3=66.5,'Male data'!AW22,
IF($C$3=67,'Male data'!AW23,
IF($C$3=67.5,'Male data'!AW24,
IF($C$3=68,'Male data'!AW25,
IF($C$3=68.5,'Male data'!AW26,
IF($C$3=69,'Male data'!AW27,
IF($C$3=69.5,'Male data'!AW28,
IF($C$3=70,'Male data'!AW29,
IF($C$3=70.5,'Male data'!AW30,
IF($C$3=71,'Male data'!AW31,
IF($C$3=71.5,'Male data'!AW32,
IF($C$3=72,'Male data'!AW33,
IF($C$3=72.5,'Male data'!AW34,
IF($C$3=73,'Male data'!AW35,
IF($C$3=73.5,'Male data'!AW36,
IF($C$3=74,'Male data'!AW37,
IF($C$3=74.5,'Male data'!AW38,
IF($C$3=75,'Male data'!AW39,
IF($C$3=75.5,'Male data'!AW40,
IF($C$3=76,'Male data'!AW41,
IF($C$3=76.5,'Male data'!AW42,
IF($C$3=77,'Male data'!AW43,
IF($C$3=77.5,'Male data'!AW44,
IF($C$3=78,'Male data'!AW45,
IF($C$3=78.5,'Male data'!AW46,
IF($C$3=79,'Male data'!AW47,
IF($C$3=79.5,'Male data'!AW48,
IF($C$3=80,'Male data'!AW49,
IF($C$3=80.5,'Male data'!AW50,)))))))))))))))))))))))))))))))))))))))))))))))))</f>
        <v>3.5352486710992288</v>
      </c>
      <c r="I9" s="32">
        <f>IF($C$3=55,'Male data'!AY2,
IF($C$3=57,'Male data'!AY3,
IF($C$3=57.5,'Male data'!AY4,
IF($C$3=58,'Male data'!AY5,
IF($C$3=58.5,'Male data'!AY6,
IF($C$3=59,'Male data'!AY7,
IF($C$3=59.5,'Male data'!AY8,
IF($C$3=60,'Male data'!AY9,
IF($C$3=60.5,'Male data'!AY10,
IF($C$3=61,'Male data'!AY11,
IF($C$3=61.5,'Male data'!AY12,
IF($C$3=62,'Male data'!AY13,
IF($C$3=62.5,'Male data'!AY14,
IF($C$3=63,'Male data'!AY15,
IF($C$3=63.5,'Male data'!AY16,
IF($C$3=64,'Male data'!AY17,
IF($C$3=64.5,'Male data'!AY18,
IF($C$3=65,'Male data'!AY19,
IF($C$3=65.5,'Male data'!AY20,
IF($C$3=66,'Male data'!AY21,
IF($C$3=66.5,'Male data'!AY22,
IF($C$3=67,'Male data'!AY23,
IF($C$3=67.5,'Male data'!AY24,
IF($C$3=68,'Male data'!AY25,
IF($C$3=68.5,'Male data'!AY26,
IF($C$3=69,'Male data'!AY27,
IF($C$3=69.5,'Male data'!AY28,
IF($C$3=70,'Male data'!AY29,
IF($C$3=70.5,'Male data'!AY30,
IF($C$3=71,'Male data'!AY31,
IF($C$3=71.5,'Male data'!AY32,
IF($C$3=72,'Male data'!AY33,
IF($C$3=72.5,'Male data'!AY34,
IF($C$3=73,'Male data'!AY35,
IF($C$3=73.5,'Male data'!AY36,
IF($C$3=74,'Male data'!AY37,
IF($C$3=74.5,'Male data'!AY38,
IF($C$3=75,'Male data'!AY39,
IF($C$3=75.5,'Male data'!AY40,
IF($C$3=76,'Male data'!AY41,
IF($C$3=76.5,'Male data'!AY42,
IF($C$3=77,'Male data'!AY43,
IF($C$3=77.5,'Male data'!AY44,
IF($C$3=78,'Male data'!AY45,
IF($C$3=78.5,'Male data'!AY46,
IF($C$3=79,'Male data'!AY47,
IF($C$3=79.5,'Male data'!AY48,
IF($C$3=80,'Male data'!AY49,
IF($C$3=80.5,'Male data'!AY50,)))))))))))))))))))))))))))))))))))))))))))))))))</f>
        <v>7.7864534401111278</v>
      </c>
      <c r="J9" s="32">
        <f>IF($C$3=55,'Male data'!BA2,
IF($C$3=57,'Male data'!BA3,
IF($C$3=57.5,'Male data'!BA4,
IF($C$3=58,'Male data'!BA5,
IF($C$3=58.5,'Male data'!BA6,
IF($C$3=59,'Male data'!BA7,
IF($C$3=59.5,'Male data'!BA8,
IF($C$3=60,'Male data'!BA9,
IF($C$3=60.5,'Male data'!BA10,
IF($C$3=61,'Male data'!BA11,
IF($C$3=61.5,'Male data'!BA12,
IF($C$3=62,'Male data'!BA13,
IF($C$3=62.5,'Male data'!BA14,
IF($C$3=63,'Male data'!BA15,
IF($C$3=63.5,'Male data'!BA16,
IF($C$3=64,'Male data'!BA17,
IF($C$3=64.5,'Male data'!BA18,
IF($C$3=65,'Male data'!BA19,
IF($C$3=65.5,'Male data'!BA20,
IF($C$3=66,'Male data'!BA21,
IF($C$3=66.5,'Male data'!BA22,
IF($C$3=67,'Male data'!BA23,
IF($C$3=67.5,'Male data'!BA24,
IF($C$3=68,'Male data'!BA25,
IF($C$3=68.5,'Male data'!BA26,
IF($C$3=69,'Male data'!BA27,
IF($C$3=69.5,'Male data'!BA28,
IF($C$3=70,'Male data'!BA29,
IF($C$3=70.5,'Male data'!BA30,
IF($C$3=71,'Male data'!BA31,
IF($C$3=71.5,'Male data'!BA32,
IF($C$3=72,'Male data'!BA33,
IF($C$3=72.5,'Male data'!BA34,
IF($C$3=73,'Male data'!BA35,
IF($C$3=73.5,'Male data'!BA36,
IF($C$3=74,'Male data'!BA37,
IF($C$3=74.5,'Male data'!BA38,
IF($C$3=75,'Male data'!BA39,
IF($C$3=75.5,'Male data'!BA40,
IF($C$3=76,'Male data'!BA41,
IF($C$3=76.5,'Male data'!BA42,
IF($C$3=77,'Male data'!BA43,
IF($C$3=77.5,'Male data'!BA44,
IF($C$3=78,'Male data'!BA45,
IF($C$3=78.5,'Male data'!BA46,
IF($C$3=79,'Male data'!BA47,
IF($C$3=79.5,'Male data'!BA48,
IF($C$3=80,'Male data'!BA49,
IF($C$3=80.5,'Male data'!BA50,)))))))))))))))))))))))))))))))))))))))))))))))))</f>
        <v>4.6496276935100491</v>
      </c>
      <c r="K9" s="25"/>
      <c r="L9" s="25"/>
      <c r="M9" s="25"/>
    </row>
    <row r="10" spans="1:16" ht="15.75" x14ac:dyDescent="0.25">
      <c r="A10" s="54"/>
      <c r="B10" s="49" t="s">
        <v>81</v>
      </c>
      <c r="C10" s="49"/>
    </row>
    <row r="11" spans="1:16" ht="15.75" x14ac:dyDescent="0.25">
      <c r="A11" s="56">
        <f>A10/2.54</f>
        <v>0</v>
      </c>
      <c r="B11" s="49" t="s">
        <v>80</v>
      </c>
      <c r="C11" s="49"/>
    </row>
  </sheetData>
  <sheetProtection algorithmName="SHA-512" hashValue="x8Q8sXFDYV3upIPEyFbLMeJ6Ll17q/sNrfsnlwtGZBwZLzF0OrHG0854I9Fjcoy4ttLkWv2XCRQRK8EM0XzuRQ==" saltValue="IEbtMggsG5rYGeGEdTGk2Q==" spinCount="100000" sheet="1" objects="1" scenarios="1" selectLockedCells="1"/>
  <mergeCells count="4">
    <mergeCell ref="A5:C5"/>
    <mergeCell ref="A6:C6"/>
    <mergeCell ref="C1:O1"/>
    <mergeCell ref="A1:B1"/>
  </mergeCells>
  <hyperlinks>
    <hyperlink ref="A1:B1" location="'main page'!A1" display="Back to main page" xr:uid="{930DEF26-DFED-47EE-A0C8-0A37C3B53EDF}"/>
  </hyperlink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1AF4727-CE17-4B6C-9439-7675E940787B}">
          <x14:formula1>
            <xm:f>'C:\Users\schellt\Desktop\anthro\[Male anthro data.xlsx]ANSUR II MALE Public'!#REF!</xm:f>
          </x14:formula1>
          <xm:sqref>H4</xm:sqref>
        </x14:dataValidation>
        <x14:dataValidation type="list" allowBlank="1" showInputMessage="1" showErrorMessage="1" promptTitle="Height" xr:uid="{E94B5ADB-9927-421E-8724-ADA4DBDB3D6F}">
          <x14:formula1>
            <xm:f>'Male data'!$A$2:$A$50</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15A0F-6057-4B77-8E3B-C9DA1D2AA1E0}">
  <dimension ref="A1:O13"/>
  <sheetViews>
    <sheetView showGridLines="0" zoomScaleNormal="100" workbookViewId="0">
      <selection activeCell="C3" sqref="C3"/>
    </sheetView>
  </sheetViews>
  <sheetFormatPr defaultColWidth="9.140625" defaultRowHeight="15" x14ac:dyDescent="0.25"/>
  <cols>
    <col min="1" max="1" width="9.140625" style="27"/>
    <col min="2" max="2" width="12.7109375" style="27" customWidth="1"/>
    <col min="3" max="4" width="10.85546875" style="27" customWidth="1"/>
    <col min="5" max="16" width="17.42578125" style="27" customWidth="1"/>
    <col min="17" max="16384" width="9.140625" style="27"/>
  </cols>
  <sheetData>
    <row r="1" spans="1:15" ht="20.25" x14ac:dyDescent="0.25">
      <c r="A1" s="76" t="s">
        <v>84</v>
      </c>
      <c r="B1" s="77"/>
      <c r="C1" s="74" t="s">
        <v>70</v>
      </c>
      <c r="D1" s="75"/>
      <c r="E1" s="75"/>
      <c r="F1" s="75"/>
      <c r="G1" s="75"/>
      <c r="H1" s="75"/>
      <c r="I1" s="75"/>
      <c r="J1" s="75"/>
      <c r="K1" s="75"/>
      <c r="L1" s="75"/>
      <c r="M1" s="75"/>
      <c r="N1" s="75"/>
      <c r="O1" s="75"/>
    </row>
    <row r="2" spans="1:15" ht="70.5" customHeight="1" x14ac:dyDescent="0.25">
      <c r="B2" s="58" t="s">
        <v>89</v>
      </c>
      <c r="C2" s="19" t="s">
        <v>86</v>
      </c>
      <c r="D2" s="19" t="s">
        <v>87</v>
      </c>
      <c r="E2" s="34" t="s">
        <v>28</v>
      </c>
      <c r="F2" s="35" t="s">
        <v>29</v>
      </c>
      <c r="G2" s="35" t="s">
        <v>30</v>
      </c>
      <c r="H2" s="35" t="s">
        <v>31</v>
      </c>
      <c r="I2" s="35" t="s">
        <v>32</v>
      </c>
      <c r="J2" s="35" t="s">
        <v>33</v>
      </c>
      <c r="K2" s="35" t="s">
        <v>34</v>
      </c>
      <c r="L2" s="35" t="s">
        <v>35</v>
      </c>
      <c r="M2" s="35" t="s">
        <v>36</v>
      </c>
      <c r="N2" s="36" t="s">
        <v>51</v>
      </c>
      <c r="O2" s="36" t="s">
        <v>52</v>
      </c>
    </row>
    <row r="3" spans="1:15" ht="15.75" x14ac:dyDescent="0.25">
      <c r="B3" s="18"/>
      <c r="C3" s="60">
        <v>62.5</v>
      </c>
      <c r="D3" s="15">
        <f>IF($C$3=51,'Female data'!C2,
IF($C$3=52,'Female data'!C3,
IF($C$3=53,'Female data'!C4,
IF($C$3=53.5,'Female data'!C5,
IF($C$3=54,'Female data'!C6,
IF($C$3=54.5,'Female data'!C7,
IF($C$3=55,'Female data'!C8,
IF($C$3=55.5,'Female data'!C9,
IF($C$3=56,'Female data'!C10,
IF($C$3=56.5,'Female data'!C11,
IF($C$3=57,'Female data'!C12,
IF($C$3=57.5,'Female data'!C13,
IF($C$3=58,'Female data'!C14,
IF($C$3=58.5,'Female data'!C15,
IF($C$3=59,'Female data'!C16,
IF($C$3=59.5,'Female data'!C17,
IF($C$3=60,'Female data'!C18,
IF($C$3=60.5,'Female data'!C19,
IF($C$3=61,'Female data'!C20,
IF($C$3=61.5,'Female data'!C21,
IF($C$3=62,'Female data'!C22,
IF($C$3=62.5,'Female data'!C23,
IF($C$3=63,'Female data'!C24,
IF($C$3=63.5,'Female data'!C25,
IF($C$3=64,'Female data'!C26,
IF($C$3=64.5,'Female data'!C27,
IF($C$3=65,'Female data'!C28,
IF($C$3=65.5,'Female data'!C29,
IF($C$3=66,'Female data'!C30,
IF($C$3=66.5,'Female data'!C31,
IF($C$3=67,'Female data'!C32,
IF($C$3=67.5,'Female data'!C33,
IF($C$3=68,'Female data'!C34,
IF($C$3=68.5,'Female data'!C35,
IF($C$3=69,'Female data'!C36,
IF($C$3=69.5,'Female data'!C37,
IF($C$3=70,'Female data'!C38,
IF($C$3=70.5,'Female data'!C39,
IF($C$3=71,'Female data'!C40,
IF($C$3=71.5,'Female data'!C41,
IF($C$3=72,'Female data'!C42,
IF($C$3=72.5,'Female data'!C43,))))))))))))))))))))))))))))))))))))))))))</f>
        <v>138.22873906249998</v>
      </c>
      <c r="E3" s="32">
        <f>IF($C$3=51,'Female data'!AG2,
IF($C$3=52,'Female data'!AG3,
IF($C$3=53,'Female data'!AG4,
IF($C$3=53.5,'Female data'!AG5,
IF($C$3=54,'Female data'!AG6,
IF($C$3=54.5,'Female data'!AG7,
IF($C$3=55,'Female data'!AG8,
IF($C$3=55.5,'Female data'!AG9,
IF($C$3=56,'Female data'!AG10,
IF($C$3=56.5,'Female data'!AG11,
IF($C$3=57,'Female data'!AG12,
IF($C$3=57.5,'Female data'!AG13,
IF($C$3=58,'Female data'!AG14,
IF($C$3=58.5,'Female data'!AG15,
IF($C$3=59,'Female data'!AG16,
IF($C$3=59.5,'Female data'!AG17,
IF($C$3=60,'Female data'!AG18,
IF($C$3=60.5,'Female data'!AG19,
IF($C$3=61,'Female data'!AG20,
IF($C$3=61.5,'Female data'!AG21,
IF($C$3=62,'Female data'!AG22,
IF($C$3=62.5,'Female data'!AG23,
IF($C$3=63,'Female data'!AG24,
IF($C$3=63.5,'Female data'!AG25,
IF($C$3=64,'Female data'!AG26,
IF($C$3=64.5,'Female data'!AG27,
IF($C$3=65,'Female data'!AG28,
IF($C$3=65.5,'Female data'!AG29,
IF($C$3=66,'Female data'!AG30,
IF($C$3=66.5,'Female data'!AG31,
IF($C$3=67,'Female data'!AG32,
IF($C$3=67.5,'Female data'!AG33,
IF($C$3=68,'Female data'!AG34,
IF($C$3=68.5,'Female data'!AG35,
IF($C$3=69,'Female data'!AG36,
IF($C$3=69.5,'Female data'!AG37,
IF($C$3=70,'Female data'!AG38,
IF($C$3=70.5,'Female data'!AG39,
IF($C$3=71,'Female data'!AG40,
IF($C$3=71.5,'Female data'!AG41,
IF($C$3=72,'Female data'!AG42,
IF($C$3=72.5,'Female data'!AG43,))))))))))))))))))))))))))))))))))))))))))</f>
        <v>47.646224890205559</v>
      </c>
      <c r="F3" s="32">
        <f>IF($C$3=51,'Female data'!AA2,
IF($C$3=52,'Female data'!AA3,
IF($C$3=53,'Female data'!AA4,
IF($C$3=53.5,'Female data'!AA5,
IF($C$3=54,'Female data'!AA6,
IF($C$3=54.5,'Female data'!AA7,
IF($C$3=55,'Female data'!AA8,
IF($C$3=55.5,'Female data'!AA9,
IF($C$3=56,'Female data'!AA10,
IF($C$3=56.5,'Female data'!AA11,
IF($C$3=57,'Female data'!AA12,
IF($C$3=57.5,'Female data'!AA13,
IF($C$3=58,'Female data'!AA14,
IF($C$3=58.5,'Female data'!AA15,
IF($C$3=59,'Female data'!AA16,
IF($C$3=59.5,'Female data'!AA17,
IF($C$3=60,'Female data'!AA18,
IF($C$3=60.5,'Female data'!AA19,
IF($C$3=61,'Female data'!AA20,
IF($C$3=61.5,'Female data'!AA21,
IF($C$3=62,'Female data'!AA22,
IF($C$3=62.5,'Female data'!AA23,
IF($C$3=63,'Female data'!AA24,
IF($C$3=63.5,'Female data'!AA25,
IF($C$3=64,'Female data'!AA26,
IF($C$3=64.5,'Female data'!AA27,
IF($C$3=65,'Female data'!AA28,
IF($C$3=65.5,'Female data'!AA29,
IF($C$3=66,'Female data'!AA30,
IF($C$3=66.5,'Female data'!AA31,
IF($C$3=67,'Female data'!AA32,
IF($C$3=67.5,'Female data'!AA33,
IF($C$3=68,'Female data'!AA34,
IF($C$3=68.5,'Female data'!AA35,
IF($C$3=69,'Female data'!AA36,
IF($C$3=69.5,'Female data'!AA37,
IF($C$3=70,'Female data'!AA38,
IF($C$3=70.5,'Female data'!AA39,
IF($C$3=71,'Female data'!AA40,
IF($C$3=71.5,'Female data'!AA41,
IF($C$3=72,'Female data'!AA42,
IF($C$3=72.5,'Female data'!AA43,))))))))))))))))))))))))))))))))))))))))))</f>
        <v>44.15</v>
      </c>
      <c r="G3" s="32">
        <f>IF($C$3=51,'Female data'!AC2,
IF($C$3=52,'Female data'!AC3,
IF($C$3=53,'Female data'!AC4,
IF($C$3=53.5,'Female data'!AC5,
IF($C$3=54,'Female data'!AC6,
IF($C$3=54.5,'Female data'!AC7,
IF($C$3=55,'Female data'!AC8,
IF($C$3=55.5,'Female data'!AC9,
IF($C$3=56,'Female data'!AC10,
IF($C$3=56.5,'Female data'!AC11,
IF($C$3=57,'Female data'!AC12,
IF($C$3=57.5,'Female data'!AC13,
IF($C$3=58,'Female data'!AC14,
IF($C$3=58.5,'Female data'!AC15,
IF($C$3=59,'Female data'!AC16,
IF($C$3=59.5,'Female data'!AC17,
IF($C$3=60,'Female data'!AC18,
IF($C$3=60.5,'Female data'!AC19,
IF($C$3=61,'Female data'!AC20,
IF($C$3=61.5,'Female data'!AC21,
IF($C$3=62,'Female data'!AC22,
IF($C$3=62.5,'Female data'!AC23,
IF($C$3=63,'Female data'!AC24,
IF($C$3=63.5,'Female data'!AC25,
IF($C$3=64,'Female data'!AC26,
IF($C$3=64.5,'Female data'!AC27,
IF($C$3=65,'Female data'!AC28,
IF($C$3=65.5,'Female data'!AC29,
IF($C$3=66,'Female data'!AC30,
IF($C$3=66.5,'Female data'!AC31,
IF($C$3=67,'Female data'!AC32,
IF($C$3=67.5,'Female data'!AC33,
IF($C$3=68,'Female data'!AC34,
IF($C$3=68.5,'Female data'!AC35,
IF($C$3=69,'Female data'!AC36,
IF($C$3=69.5,'Female data'!AC37,
IF($C$3=70,'Female data'!AC38,
IF($C$3=70.5,'Female data'!AC39,
IF($C$3=71,'Female data'!AC40,
IF($C$3=71.5,'Female data'!AC41,
IF($C$3=72,'Female data'!AC42,
IF($C$3=72.5,'Female data'!AC43,))))))))))))))))))))))))))))))))))))))))))</f>
        <v>64.284251968503938</v>
      </c>
      <c r="H3" s="32">
        <f>IF($C$3=51,'Female data'!AE2,
IF($C$3=52,'Female data'!AE3,
IF($C$3=53,'Female data'!AE4,
IF($C$3=53.5,'Female data'!AE5,
IF($C$3=54,'Female data'!AE6,
IF($C$3=54.5,'Female data'!AE7,
IF($C$3=55,'Female data'!AE8,
IF($C$3=55.5,'Female data'!AE9,
IF($C$3=56,'Female data'!AE10,
IF($C$3=56.5,'Female data'!AE11,
IF($C$3=57,'Female data'!AE12,
IF($C$3=57.5,'Female data'!AE13,
IF($C$3=58,'Female data'!AE14,
IF($C$3=58.5,'Female data'!AE15,
IF($C$3=59,'Female data'!AE16,
IF($C$3=59.5,'Female data'!AE17,
IF($C$3=60,'Female data'!AE18,
IF($C$3=60.5,'Female data'!AE19,
IF($C$3=61,'Female data'!AE20,
IF($C$3=61.5,'Female data'!AE21,
IF($C$3=62,'Female data'!AE22,
IF($C$3=62.5,'Female data'!AE23,
IF($C$3=63,'Female data'!AE24,
IF($C$3=63.5,'Female data'!AE25,
IF($C$3=64,'Female data'!AE26,
IF($C$3=64.5,'Female data'!AE27,
IF($C$3=65,'Female data'!AE28,
IF($C$3=65.5,'Female data'!AE29,
IF($C$3=66,'Female data'!AE30,
IF($C$3=66.5,'Female data'!AE31,
IF($C$3=67,'Female data'!AE32,
IF($C$3=67.5,'Female data'!AE33,
IF($C$3=68,'Female data'!AE34,
IF($C$3=68.5,'Female data'!AE35,
IF($C$3=69,'Female data'!AE36,
IF($C$3=69.5,'Female data'!AE37,
IF($C$3=70,'Female data'!AE38,
IF($C$3=70.5,'Female data'!AE39,
IF($C$3=71,'Female data'!AE40,
IF($C$3=71.5,'Female data'!AE41,
IF($C$3=72,'Female data'!AE42,
IF($C$3=72.5,'Female data'!AE43,))))))))))))))))))))))))))))))))))))))))))</f>
        <v>15.250798121150698</v>
      </c>
      <c r="I3" s="32">
        <f>IF($C$3=51,'Female data'!AI2,
IF($C$3=52,'Female data'!AI3,
IF($C$3=53,'Female data'!AI4,
IF($C$3=53.5,'Female data'!AI5,
IF($C$3=54,'Female data'!AI6,
IF($C$3=54.5,'Female data'!AI7,
IF($C$3=55,'Female data'!AI8,
IF($C$3=55.5,'Female data'!AI9,
IF($C$3=56,'Female data'!AI10,
IF($C$3=56.5,'Female data'!AI11,
IF($C$3=57,'Female data'!AI12,
IF($C$3=57.5,'Female data'!AI13,
IF($C$3=58,'Female data'!AI14,
IF($C$3=58.5,'Female data'!AI15,
IF($C$3=59,'Female data'!AI16,
IF($C$3=59.5,'Female data'!AI17,
IF($C$3=60,'Female data'!AI18,
IF($C$3=60.5,'Female data'!AI19,
IF($C$3=61,'Female data'!AI20,
IF($C$3=61.5,'Female data'!AI21,
IF($C$3=62,'Female data'!AI22,
IF($C$3=62.5,'Female data'!AI23,
IF($C$3=63,'Female data'!AI24,
IF($C$3=63.5,'Female data'!AI25,
IF($C$3=64,'Female data'!AI26,
IF($C$3=64.5,'Female data'!AI27,
IF($C$3=65,'Female data'!AI28,
IF($C$3=65.5,'Female data'!AI29,
IF($C$3=66,'Female data'!AI30,
IF($C$3=66.5,'Female data'!AI31,
IF($C$3=67,'Female data'!AI32,
IF($C$3=67.5,'Female data'!AI33,
IF($C$3=68,'Female data'!AI34,
IF($C$3=68.5,'Female data'!AI35,
IF($C$3=69,'Female data'!AI36,
IF($C$3=69.5,'Female data'!AI37,
IF($C$3=70,'Female data'!AI38,
IF($C$3=70.5,'Female data'!AI39,
IF($C$3=71,'Female data'!AI40,
IF($C$3=71.5,'Female data'!AI41,
IF($C$3=72,'Female data'!AI42,
IF($C$3=72.5,'Female data'!AI43,))))))))))))))))))))))))))))))))))))))))))</f>
        <v>20.399999999999999</v>
      </c>
      <c r="J3" s="32">
        <f>IF($C$3=51,'Female data'!Y2,
IF($C$3=52,'Female data'!Y3,
IF($C$3=53,'Female data'!Y4,
IF($C$3=53.5,'Female data'!Y5,
IF($C$3=54,'Female data'!Y6,
IF($C$3=54.5,'Female data'!Y7,
IF($C$3=55,'Female data'!Y8,
IF($C$3=55.5,'Female data'!Y9,
IF($C$3=56,'Female data'!Y10,
IF($C$3=56.5,'Female data'!Y11,
IF($C$3=57,'Female data'!Y12,
IF($C$3=57.5,'Female data'!Y13,
IF($C$3=58,'Female data'!Y14,
IF($C$3=58.5,'Female data'!Y15,
IF($C$3=59,'Female data'!Y16,
IF($C$3=59.5,'Female data'!Y17,
IF($C$3=60,'Female data'!Y18,
IF($C$3=60.5,'Female data'!Y19,
IF($C$3=61,'Female data'!Y20,
IF($C$3=61.5,'Female data'!Y21,
IF($C$3=62,'Female data'!Y22,
IF($C$3=62.5,'Female data'!Y23,
IF($C$3=63,'Female data'!Y24,
IF($C$3=63.5,'Female data'!Y25,
IF($C$3=64,'Female data'!Y26,
IF($C$3=64.5,'Female data'!Y27,
IF($C$3=65,'Female data'!Y28,
IF($C$3=65.5,'Female data'!Y29,
IF($C$3=66,'Female data'!Y30,
IF($C$3=66.5,'Female data'!Y31,
IF($C$3=67,'Female data'!Y32,
IF($C$3=67.5,'Female data'!Y33,
IF($C$3=68,'Female data'!Y34,
IF($C$3=68.5,'Female data'!Y35,
IF($C$3=69,'Female data'!Y36,
IF($C$3=69.5,'Female data'!Y37,
IF($C$3=70,'Female data'!Y38,
IF($C$3=70.5,'Female data'!Y39,
IF($C$3=71,'Female data'!Y40,
IF($C$3=71.5,'Female data'!Y41,
IF($C$3=72,'Female data'!Y42,
IF($C$3=72.5,'Female data'!Y43,))))))))))))))))))))))))))))))))))))))))))</f>
        <v>24.3</v>
      </c>
      <c r="K3" s="32">
        <f>IF($C$3=51,'Female data'!U2,
IF($C$3=52,'Female data'!U3,
IF($C$3=53,'Female data'!U4,
IF($C$3=53.5,'Female data'!U5,
IF($C$3=54,'Female data'!U6,
IF($C$3=54.5,'Female data'!U7,
IF($C$3=55,'Female data'!U8,
IF($C$3=55.5,'Female data'!U9,
IF($C$3=56,'Female data'!U10,
IF($C$3=56.5,'Female data'!U11,
IF($C$3=57,'Female data'!U12,
IF($C$3=57.5,'Female data'!U13,
IF($C$3=58,'Female data'!U14,
IF($C$3=58.5,'Female data'!U15,
IF($C$3=59,'Female data'!U16,
IF($C$3=59.5,'Female data'!U17,
IF($C$3=60,'Female data'!U18,
IF($C$3=60.5,'Female data'!U19,
IF($C$3=61,'Female data'!U20,
IF($C$3=61.5,'Female data'!U21,
IF($C$3=62,'Female data'!U22,
IF($C$3=62.5,'Female data'!U23,
IF($C$3=63,'Female data'!U24,
IF($C$3=63.5,'Female data'!U25,
IF($C$3=64,'Female data'!U26,
IF($C$3=64.5,'Female data'!U27,
IF($C$3=65,'Female data'!U28,
IF($C$3=65.5,'Female data'!U29,
IF($C$3=66,'Female data'!U30,
IF($C$3=66.5,'Female data'!U31,
IF($C$3=67,'Female data'!U32,
IF($C$3=67.5,'Female data'!U33,
IF($C$3=68,'Female data'!U34,
IF($C$3=68.5,'Female data'!U35,
IF($C$3=69,'Female data'!U36,
IF($C$3=69.5,'Female data'!U37,
IF($C$3=70,'Female data'!U38,
IF($C$3=70.5,'Female data'!U39,
IF($C$3=71,'Female data'!U40,
IF($C$3=71.5,'Female data'!U41,
IF($C$3=72,'Female data'!U42,
IF($C$3=72.5,'Female data'!U43,))))))))))))))))))))))))))))))))))))))))))</f>
        <v>18.452516176814534</v>
      </c>
      <c r="L3" s="32">
        <f>IF($C$3=51,'Female data'!S2,
IF($C$3=52,'Female data'!S3,
IF($C$3=53,'Female data'!S4,
IF($C$3=53.5,'Female data'!S5,
IF($C$3=54,'Female data'!S6,
IF($C$3=54.5,'Female data'!S7,
IF($C$3=55,'Female data'!S8,
IF($C$3=55.5,'Female data'!S9,
IF($C$3=56,'Female data'!S10,
IF($C$3=56.5,'Female data'!S11,
IF($C$3=57,'Female data'!S12,
IF($C$3=57.5,'Female data'!S13,
IF($C$3=58,'Female data'!S14,
IF($C$3=58.5,'Female data'!S15,
IF($C$3=59,'Female data'!S16,
IF($C$3=59.5,'Female data'!S17,
IF($C$3=60,'Female data'!S18,
IF($C$3=60.5,'Female data'!S19,
IF($C$3=61,'Female data'!S20,
IF($C$3=61.5,'Female data'!S21,
IF($C$3=62,'Female data'!S22,
IF($C$3=62.5,'Female data'!S23,
IF($C$3=63,'Female data'!S24,
IF($C$3=63.5,'Female data'!S25,
IF($C$3=64,'Female data'!S26,
IF($C$3=64.5,'Female data'!S27,
IF($C$3=65,'Female data'!S28,
IF($C$3=65.5,'Female data'!S29,
IF($C$3=66,'Female data'!S30,
IF($C$3=66.5,'Female data'!S31,
IF($C$3=67,'Female data'!S32,
IF($C$3=67.5,'Female data'!S33,
IF($C$3=68,'Female data'!S34,
IF($C$3=68.5,'Female data'!S35,
IF($C$3=69,'Female data'!S36,
IF($C$3=69.5,'Female data'!S37,
IF($C$3=70,'Female data'!S38,
IF($C$3=70.5,'Female data'!S39,
IF($C$3=71,'Female data'!S40,
IF($C$3=71.5,'Female data'!S41,
IF($C$3=72,'Female data'!S42,
IF($C$3=72.5,'Female data'!S43,))))))))))))))))))))))))))))))))))))))))))</f>
        <v>22.475703593981443</v>
      </c>
      <c r="M3" s="32">
        <f>IF($C$3=51,'Female data'!W2,
IF($C$3=52,'Female data'!W3,
IF($C$3=53,'Female data'!W4,
IF($C$3=53.5,'Female data'!W5,
IF($C$3=54,'Female data'!W6,
IF($C$3=54.5,'Female data'!W7,
IF($C$3=55,'Female data'!W8,
IF($C$3=55.5,'Female data'!W9,
IF($C$3=56,'Female data'!W10,
IF($C$3=56.5,'Female data'!W11,
IF($C$3=57,'Female data'!W12,
IF($C$3=57.5,'Female data'!W13,
IF($C$3=58,'Female data'!W14,
IF($C$3=58.5,'Female data'!W15,
IF($C$3=59,'Female data'!W16,
IF($C$3=59.5,'Female data'!W17,
IF($C$3=60,'Female data'!W18,
IF($C$3=60.5,'Female data'!W19,
IF($C$3=61,'Female data'!W20,
IF($C$3=61.5,'Female data'!W21,
IF($C$3=62,'Female data'!W22,
IF($C$3=62.5,'Female data'!W23,
IF($C$3=63,'Female data'!W24,
IF($C$3=63.5,'Female data'!W25,
IF($C$3=64,'Female data'!W26,
IF($C$3=64.5,'Female data'!W27,
IF($C$3=65,'Female data'!W28,
IF($C$3=65.5,'Female data'!W29,
IF($C$3=66,'Female data'!W30,
IF($C$3=66.5,'Female data'!W31,
IF($C$3=67,'Female data'!W32,
IF($C$3=67.5,'Female data'!W33,
IF($C$3=68,'Female data'!W34,
IF($C$3=68.5,'Female data'!W35,
IF($C$3=69,'Female data'!W36,
IF($C$3=69.5,'Female data'!W37,
IF($C$3=70,'Female data'!W38,
IF($C$3=70.5,'Female data'!W39,
IF($C$3=71,'Female data'!W40,
IF($C$3=71.5,'Female data'!W41,
IF($C$3=72,'Female data'!W42,
IF($C$3=72.5,'Female data'!W43,))))))))))))))))))))))))))))))))))))))))))</f>
        <v>19.645953116473066</v>
      </c>
      <c r="N3" s="32">
        <f>IF($C$3=51,'Female data'!AM2,
IF($C$3=52,'Female data'!AM3,
IF($C$3=53,'Female data'!AM4,
IF($C$3=53.5,'Female data'!AM5,
IF($C$3=54,'Female data'!AM6,
IF($C$3=54.5,'Female data'!AM7,
IF($C$3=55,'Female data'!AM8,
IF($C$3=55.5,'Female data'!AM9,
IF($C$3=56,'Female data'!AM10,
IF($C$3=56.5,'Female data'!AM11,
IF($C$3=57,'Female data'!AM12,
IF($C$3=57.5,'Female data'!AM13,
IF($C$3=58,'Female data'!AM14,
IF($C$3=58.5,'Female data'!AM15,
IF($C$3=59,'Female data'!AM16,
IF($C$3=59.5,'Female data'!AM17,
IF($C$3=60,'Female data'!AM18,
IF($C$3=60.5,'Female data'!AM19,
IF($C$3=61,'Female data'!AM20,
IF($C$3=61.5,'Female data'!AM21,
IF($C$3=62,'Female data'!AM22,
IF($C$3=62.5,'Female data'!AM23,
IF($C$3=63,'Female data'!AM24,
IF($C$3=63.5,'Female data'!AM25,
IF($C$3=64,'Female data'!AM26,
IF($C$3=64.5,'Female data'!AM27,
IF($C$3=65,'Female data'!AM28,
IF($C$3=65.5,'Female data'!AM29,
IF($C$3=66,'Female data'!AM30,
IF($C$3=66.5,'Female data'!AM31,
IF($C$3=67,'Female data'!AM32,
IF($C$3=67.5,'Female data'!AM33,
IF($C$3=68,'Female data'!AM34,
IF($C$3=68.5,'Female data'!AM35,
IF($C$3=69,'Female data'!AM36,
IF($C$3=69.5,'Female data'!AM37,
IF($C$3=70,'Female data'!AM38,
IF($C$3=70.5,'Female data'!AM39,
IF($C$3=71,'Female data'!AM40,
IF($C$3=71.5,'Female data'!AM41,
IF($C$3=72,'Female data'!AM42,
IF($C$3=72.5,'Female data'!AM43,))))))))))))))))))))))))))))))))))))))))))</f>
        <v>38.171789824803149</v>
      </c>
      <c r="O3" s="32">
        <f>IF($C$3=51,'Female data'!AK2,
IF($C$3=52,'Female data'!AK3,
IF($C$3=53,'Female data'!AK4,
IF($C$3=53.5,'Female data'!AK5,
IF($C$3=54,'Female data'!AK6,
IF($C$3=54.5,'Female data'!AK7,
IF($C$3=55,'Female data'!AK8,
IF($C$3=55.5,'Female data'!AK9,
IF($C$3=56,'Female data'!AK10,
IF($C$3=56.5,'Female data'!AK11,
IF($C$3=57,'Female data'!AK12,
IF($C$3=57.5,'Female data'!AK13,
IF($C$3=58,'Female data'!AK14,
IF($C$3=58.5,'Female data'!AK15,
IF($C$3=59,'Female data'!AK16,
IF($C$3=59.5,'Female data'!AK17,
IF($C$3=60,'Female data'!AK18,
IF($C$3=60.5,'Female data'!AK19,
IF($C$3=61,'Female data'!AK20,
IF($C$3=61.5,'Female data'!AK21,
IF($C$3=62,'Female data'!AK22,
IF($C$3=62.5,'Female data'!AK23,
IF($C$3=63,'Female data'!AK24,
IF($C$3=63.5,'Female data'!AK25,
IF($C$3=64,'Female data'!AK26,
IF($C$3=64.5,'Female data'!AK27,
IF($C$3=65,'Female data'!AK28,
IF($C$3=65.5,'Female data'!AK29,
IF($C$3=66,'Female data'!AK30,
IF($C$3=66.5,'Female data'!AK31,
IF($C$3=67,'Female data'!AK32,
IF($C$3=67.5,'Female data'!AK33,
IF($C$3=68,'Female data'!AK34,
IF($C$3=68.5,'Female data'!AK35,
IF($C$3=69,'Female data'!AK36,
IF($C$3=69.5,'Female data'!AK37,
IF($C$3=70,'Female data'!AK38,
IF($C$3=70.5,'Female data'!AK39,
IF($C$3=71,'Female data'!AK40,
IF($C$3=71.5,'Female data'!AK41,
IF($C$3=72,'Female data'!AK42,
IF($C$3=72.5,'Female data'!AK43,))))))))))))))))))))))))))))))))))))))))))</f>
        <v>21.838829552246565</v>
      </c>
    </row>
    <row r="4" spans="1:15" ht="15.75" x14ac:dyDescent="0.25">
      <c r="B4" s="38"/>
      <c r="C4" s="39"/>
      <c r="D4" s="25"/>
      <c r="E4" s="25"/>
      <c r="F4" s="25"/>
      <c r="G4" s="25"/>
      <c r="H4" s="25"/>
      <c r="I4" s="25"/>
      <c r="J4" s="25"/>
      <c r="K4" s="26"/>
      <c r="L4" s="25"/>
      <c r="M4" s="25"/>
    </row>
    <row r="5" spans="1:15" ht="53.25" customHeight="1" x14ac:dyDescent="0.25">
      <c r="A5" s="71" t="s">
        <v>78</v>
      </c>
      <c r="B5" s="72"/>
      <c r="C5" s="72"/>
      <c r="D5" s="25"/>
      <c r="E5" s="34" t="s">
        <v>37</v>
      </c>
      <c r="F5" s="34" t="s">
        <v>38</v>
      </c>
      <c r="G5" s="34" t="s">
        <v>39</v>
      </c>
      <c r="H5" s="34" t="s">
        <v>40</v>
      </c>
      <c r="I5" s="34" t="s">
        <v>41</v>
      </c>
      <c r="J5" s="34" t="s">
        <v>42</v>
      </c>
      <c r="K5" s="34" t="s">
        <v>43</v>
      </c>
      <c r="L5" s="34" t="s">
        <v>44</v>
      </c>
      <c r="M5" s="28"/>
    </row>
    <row r="6" spans="1:15" ht="33.75" customHeight="1" x14ac:dyDescent="0.25">
      <c r="A6" s="73" t="s">
        <v>82</v>
      </c>
      <c r="B6" s="67"/>
      <c r="C6" s="67"/>
      <c r="D6" s="26"/>
      <c r="E6" s="33">
        <f>IF($C$3=51,'Female data'!AO2,
IF($C$3=52,'Female data'!AO3,
IF($C$3=53,'Female data'!AO4,
IF($C$3=53.5,'Female data'!AO5,
IF($C$3=54,'Female data'!AO6,
IF($C$3=54.5,'Female data'!AO7,
IF($C$3=55,'Female data'!AO8,
IF($C$3=55.5,'Female data'!AO9,
IF($C$3=56,'Female data'!AO10,
IF($C$3=56.5,'Female data'!AO11,
IF($C$3=57,'Female data'!AO12,
IF($C$3=57.5,'Female data'!AO13,
IF($C$3=58,'Female data'!AO14,
IF($C$3=58.5,'Female data'!AO15,
IF($C$3=59,'Female data'!AO16,
IF($C$3=59.5,'Female data'!AO17,
IF($C$3=60,'Female data'!AO18,
IF($C$3=60.5,'Female data'!AO19,
IF($C$3=61,'Female data'!AO20,
IF($C$3=61.5,'Female data'!AO21,
IF($C$3=62,'Female data'!AO22,
IF($C$3=62.5,'Female data'!AO23,
IF($C$3=63,'Female data'!AO24,
IF($C$3=63.5,'Female data'!AO25,
IF($C$3=64,'Female data'!AO26,
IF($C$3=64.5,'Female data'!AO27,
IF($C$3=65,'Female data'!AO28,
IF($C$3=65.5,'Female data'!AO29,
IF($C$3=66,'Female data'!AO30,
IF($C$3=66.5,'Female data'!AO31,
IF($C$3=67,'Female data'!AO32,
IF($C$3=67.5,'Female data'!AO33,
IF($C$3=68,'Female data'!AO34,
IF($C$3=68.5,'Female data'!AO35,
IF($C$3=69,'Female data'!AO36,
IF($C$3=69.5,'Female data'!AO37,
IF($C$3=70,'Female data'!AO38,
IF($C$3=70.5,'Female data'!AO39,
IF($C$3=71,'Female data'!AO40,
IF($C$3=71.5,'Female data'!AO41,
IF($C$3=72,'Female data'!AO42,
IF($C$3=72.5,'Female data'!AO43,))))))))))))))))))))))))))))))))))))))))))</f>
        <v>12.669784152855019</v>
      </c>
      <c r="F6" s="33">
        <f>IF($C$3=51,'Female data'!AQ2,
IF($C$3=52,'Female data'!AQ3,
IF($C$3=53,'Female data'!AQ4,
IF($C$3=53.5,'Female data'!AQ5,
IF($C$3=54,'Female data'!AQ6,
IF($C$3=54.5,'Female data'!AQ7,
IF($C$3=55,'Female data'!AQ8,
IF($C$3=55.5,'Female data'!AQ9,
IF($C$3=56,'Female data'!AQ10,
IF($C$3=56.5,'Female data'!AQ11,
IF($C$3=57,'Female data'!AQ12,
IF($C$3=57.5,'Female data'!AQ13,
IF($C$3=58,'Female data'!AQ14,
IF($C$3=58.5,'Female data'!AQ15,
IF($C$3=59,'Female data'!AQ16,
IF($C$3=59.5,'Female data'!AQ17,
IF($C$3=60,'Female data'!AQ18,
IF($C$3=60.5,'Female data'!AQ19,
IF($C$3=61,'Female data'!AQ20,
IF($C$3=61.5,'Female data'!AQ21,
IF($C$3=62,'Female data'!AQ22,
IF($C$3=62.5,'Female data'!AQ23,
IF($C$3=63,'Female data'!AQ24,
IF($C$3=63.5,'Female data'!AQ25,
IF($C$3=64,'Female data'!AQ26,
IF($C$3=64.5,'Female data'!AQ27,
IF($C$3=65,'Female data'!AQ28,
IF($C$3=65.5,'Female data'!AQ29,
IF($C$3=66,'Female data'!AQ30,
IF($C$3=66.5,'Female data'!AQ31,
IF($C$3=67,'Female data'!AQ32,
IF($C$3=67.5,'Female data'!AQ33,
IF($C$3=68,'Female data'!AQ34,
IF($C$3=68.5,'Female data'!AQ35,
IF($C$3=69,'Female data'!AQ36,
IF($C$3=69.5,'Female data'!AQ37,
IF($C$3=70,'Female data'!AQ38,
IF($C$3=70.5,'Female data'!AQ39,
IF($C$3=71,'Female data'!AQ40,
IF($C$3=71.5,'Female data'!AQ41,
IF($C$3=72,'Female data'!AQ42,
IF($C$3=72.5,'Female data'!AQ43,))))))))))))))))))))))))))))))))))))))))))</f>
        <v>18.82747125668697</v>
      </c>
      <c r="G6" s="33">
        <f>IF($C$3=51,'Female data'!AS2,
IF($C$3=52,'Female data'!AS3,
IF($C$3=53,'Female data'!AS4,
IF($C$3=53.5,'Female data'!AS5,
IF($C$3=54,'Female data'!AS6,
IF($C$3=54.5,'Female data'!AS7,
IF($C$3=55,'Female data'!AS8,
IF($C$3=55.5,'Female data'!AS9,
IF($C$3=56,'Female data'!AS10,
IF($C$3=56.5,'Female data'!AS11,
IF($C$3=57,'Female data'!AS12,
IF($C$3=57.5,'Female data'!AS13,
IF($C$3=58,'Female data'!AS14,
IF($C$3=58.5,'Female data'!AS15,
IF($C$3=59,'Female data'!AS16,
IF($C$3=59.5,'Female data'!AS17,
IF($C$3=60,'Female data'!AS18,
IF($C$3=60.5,'Female data'!AS19,
IF($C$3=61,'Female data'!AS20,
IF($C$3=61.5,'Female data'!AS21,
IF($C$3=62,'Female data'!AS22,
IF($C$3=62.5,'Female data'!AS23,
IF($C$3=63,'Female data'!AS24,
IF($C$3=63.5,'Female data'!AS25,
IF($C$3=64,'Female data'!AS26,
IF($C$3=64.5,'Female data'!AS27,
IF($C$3=65,'Female data'!AS28,
IF($C$3=65.5,'Female data'!AS29,
IF($C$3=66,'Female data'!AS30,
IF($C$3=66.5,'Female data'!AS31,
IF($C$3=67,'Female data'!AS32,
IF($C$3=67.5,'Female data'!AS33,
IF($C$3=68,'Female data'!AS34,
IF($C$3=68.5,'Female data'!AS35,
IF($C$3=69,'Female data'!AS36,
IF($C$3=69.5,'Female data'!AS37,
IF($C$3=70,'Female data'!AS38,
IF($C$3=70.5,'Female data'!AS39,
IF($C$3=71,'Female data'!AS40,
IF($C$3=71.5,'Female data'!AS41,
IF($C$3=72,'Female data'!AS42,
IF($C$3=72.5,'Female data'!AS43,))))))))))))))))))))))))))))))))))))))))))</f>
        <v>27.578740157480315</v>
      </c>
      <c r="H6" s="33">
        <f>IF($C$3=51,'Female data'!AU2,
IF($C$3=52,'Female data'!AU3,
IF($C$3=53,'Female data'!AU4,
IF($C$3=53.5,'Female data'!AU5,
IF($C$3=54,'Female data'!AU6,
IF($C$3=54.5,'Female data'!AU7,
IF($C$3=55,'Female data'!AU8,
IF($C$3=55.5,'Female data'!AU9,
IF($C$3=56,'Female data'!AU10,
IF($C$3=56.5,'Female data'!AU11,
IF($C$3=57,'Female data'!AU12,
IF($C$3=57.5,'Female data'!AU13,
IF($C$3=58,'Female data'!AU14,
IF($C$3=58.5,'Female data'!AU15,
IF($C$3=59,'Female data'!AU16,
IF($C$3=59.5,'Female data'!AU17,
IF($C$3=60,'Female data'!AU18,
IF($C$3=60.5,'Female data'!AU19,
IF($C$3=61,'Female data'!AU20,
IF($C$3=61.5,'Female data'!AU21,
IF($C$3=62,'Female data'!AU22,
IF($C$3=62.5,'Female data'!AU23,
IF($C$3=63,'Female data'!AU24,
IF($C$3=63.5,'Female data'!AU25,
IF($C$3=64,'Female data'!AU26,
IF($C$3=64.5,'Female data'!AU27,
IF($C$3=65,'Female data'!AU28,
IF($C$3=65.5,'Female data'!AU29,
IF($C$3=66,'Female data'!AU30,
IF($C$3=66.5,'Female data'!AU31,
IF($C$3=67,'Female data'!AU32,
IF($C$3=67.5,'Female data'!AU33,
IF($C$3=68,'Female data'!AU34,
IF($C$3=68.5,'Female data'!AU35,
IF($C$3=69,'Female data'!AU36,
IF($C$3=69.5,'Female data'!AU37,
IF($C$3=70,'Female data'!AU38,
IF($C$3=70.5,'Female data'!AU39,
IF($C$3=71,'Female data'!AU40,
IF($C$3=71.5,'Female data'!AU41,
IF($C$3=72,'Female data'!AU42,
IF($C$3=72.5,'Female data'!AU43,))))))))))))))))))))))))))))))))))))))))))</f>
        <v>12.756816977314024</v>
      </c>
      <c r="I6" s="33">
        <f>IF($C$3=51,'Female data'!I2,
IF($C$3=52,'Female data'!I3,
IF($C$3=53,'Female data'!I4,
IF($C$3=53.5,'Female data'!I5,
IF($C$3=54,'Female data'!I6,
IF($C$3=54.5,'Female data'!I7,
IF($C$3=55,'Female data'!I8,
IF($C$3=55.5,'Female data'!I9,
IF($C$3=56,'Female data'!I10,
IF($C$3=56.5,'Female data'!I11,
IF($C$3=57,'Female data'!I12,
IF($C$3=57.5,'Female data'!I13,
IF($C$3=58,'Female data'!I14,
IF($C$3=58.5,'Female data'!I15,
IF($C$3=59,'Female data'!I16,
IF($C$3=59.5,'Female data'!I17,
IF($C$3=60,'Female data'!I18,
IF($C$3=60.5,'Female data'!I19,
IF($C$3=61,'Female data'!I20,
IF($C$3=61.5,'Female data'!I21,
IF($C$3=62,'Female data'!I22,
IF($C$3=62.5,'Female data'!I23,
IF($C$3=63,'Female data'!I24,
IF($C$3=63.5,'Female data'!I25,
IF($C$3=64,'Female data'!I26,
IF($C$3=64.5,'Female data'!I27,
IF($C$3=65,'Female data'!I28,
IF($C$3=65.5,'Female data'!I29,
IF($C$3=66,'Female data'!I30,
IF($C$3=66.5,'Female data'!I31,
IF($C$3=67,'Female data'!I32,
IF($C$3=67.5,'Female data'!I33,
IF($C$3=68,'Female data'!I34,
IF($C$3=68.5,'Female data'!I35,
IF($C$3=69,'Female data'!I36,
IF($C$3=69.5,'Female data'!I37,
IF($C$3=70,'Female data'!I38,
IF($C$3=70.5,'Female data'!I39,
IF($C$3=71,'Female data'!I40,
IF($C$3=71.5,'Female data'!I41,
IF($C$3=72,'Female data'!I42,
IF($C$3=72.5,'Female data'!I43,))))))))))))))))))))))))))))))))))))))))))</f>
        <v>16.736673374522493</v>
      </c>
      <c r="J6" s="33">
        <f>IF($C$3=51,'Female data'!K2,
IF($C$3=52,'Female data'!K3,
IF($C$3=53,'Female data'!K4,
IF($C$3=53.5,'Female data'!K5,
IF($C$3=54,'Female data'!K6,
IF($C$3=54.5,'Female data'!K7,
IF($C$3=55,'Female data'!K8,
IF($C$3=55.5,'Female data'!K9,
IF($C$3=56,'Female data'!K10,
IF($C$3=56.5,'Female data'!K11,
IF($C$3=57,'Female data'!K12,
IF($C$3=57.5,'Female data'!K13,
IF($C$3=58,'Female data'!K14,
IF($C$3=58.5,'Female data'!K15,
IF($C$3=59,'Female data'!K16,
IF($C$3=59.5,'Female data'!K17,
IF($C$3=60,'Female data'!K18,
IF($C$3=60.5,'Female data'!K19,
IF($C$3=61,'Female data'!K20,
IF($C$3=61.5,'Female data'!K21,
IF($C$3=62,'Female data'!K22,
IF($C$3=62.5,'Female data'!K23,
IF($C$3=63,'Female data'!K24,
IF($C$3=63.5,'Female data'!K25,
IF($C$3=64,'Female data'!K26,
IF($C$3=64.5,'Female data'!K27,
IF($C$3=65,'Female data'!K28,
IF($C$3=65.5,'Female data'!K29,
IF($C$3=66,'Female data'!K30,
IF($C$3=66.5,'Female data'!K31,
IF($C$3=67,'Female data'!K32,
IF($C$3=67.5,'Female data'!K33,
IF($C$3=68,'Female data'!K34,
IF($C$3=68.5,'Female data'!K35,
IF($C$3=69,'Female data'!K36,
IF($C$3=69.5,'Female data'!K37,
IF($C$3=70,'Female data'!K38,
IF($C$3=70.5,'Female data'!K39,
IF($C$3=71,'Female data'!K40,
IF($C$3=71.5,'Female data'!K41,
IF($C$3=72,'Female data'!K42,
IF($C$3=72.5,'Female data'!K43,))))))))))))))))))))))))))))))))))))))))))</f>
        <v>32.841383409994549</v>
      </c>
      <c r="K6" s="33">
        <f>IF($C$3=51,'Female data'!M2,
IF($C$3=52,'Female data'!M3,
IF($C$3=53,'Female data'!M4,
IF($C$3=53.5,'Female data'!M5,
IF($C$3=54,'Female data'!M6,
IF($C$3=54.5,'Female data'!M7,
IF($C$3=55,'Female data'!M8,
IF($C$3=55.5,'Female data'!M9,
IF($C$3=56,'Female data'!M10,
IF($C$3=56.5,'Female data'!M11,
IF($C$3=57,'Female data'!M12,
IF($C$3=57.5,'Female data'!M13,
IF($C$3=58,'Female data'!M14,
IF($C$3=58.5,'Female data'!M15,
IF($C$3=59,'Female data'!M16,
IF($C$3=59.5,'Female data'!M17,
IF($C$3=60,'Female data'!M18,
IF($C$3=60.5,'Female data'!M19,
IF($C$3=61,'Female data'!M20,
IF($C$3=61.5,'Female data'!M21,
IF($C$3=62,'Female data'!M22,
IF($C$3=62.5,'Female data'!M23,
IF($C$3=63,'Female data'!M24,
IF($C$3=63.5,'Female data'!M25,
IF($C$3=64,'Female data'!M26,
IF($C$3=64.5,'Female data'!M27,
IF($C$3=65,'Female data'!M28,
IF($C$3=65.5,'Female data'!M29,
IF($C$3=66,'Female data'!M30,
IF($C$3=66.5,'Female data'!M31,
IF($C$3=67,'Female data'!M32,
IF($C$3=67.5,'Female data'!M33,
IF($C$3=68,'Female data'!M34,
IF($C$3=68.5,'Female data'!M35,
IF($C$3=69,'Female data'!M36,
IF($C$3=69.5,'Female data'!M37,
IF($C$3=70,'Female data'!M38,
IF($C$3=70.5,'Female data'!M39,
IF($C$3=71,'Female data'!M40,
IF($C$3=71.5,'Female data'!M41,
IF($C$3=72,'Female data'!M42,
IF($C$3=72.5,'Female data'!M43,))))))))))))))))))))))))))))))))))))))))))</f>
        <v>38.54378240235441</v>
      </c>
      <c r="L6" s="33">
        <f>IF($C$3=51,'Female data'!E2,
IF($C$3=52,'Female data'!E3,
IF($C$3=53,'Female data'!E4,
IF($C$3=53.5,'Female data'!E5,
IF($C$3=54,'Female data'!E6,
IF($C$3=54.5,'Female data'!E7,
IF($C$3=55,'Female data'!E8,
IF($C$3=55.5,'Female data'!E9,
IF($C$3=56,'Female data'!E10,
IF($C$3=56.5,'Female data'!E11,
IF($C$3=57,'Female data'!E12,
IF($C$3=57.5,'Female data'!E13,
IF($C$3=58,'Female data'!E14,
IF($C$3=58.5,'Female data'!E15,
IF($C$3=59,'Female data'!E16,
IF($C$3=59.5,'Female data'!E17,
IF($C$3=60,'Female data'!E18,
IF($C$3=60.5,'Female data'!E19,
IF($C$3=61,'Female data'!E20,
IF($C$3=61.5,'Female data'!E21,
IF($C$3=62,'Female data'!E22,
IF($C$3=62.5,'Female data'!E23,
IF($C$3=63,'Female data'!E24,
IF($C$3=63.5,'Female data'!E25,
IF($C$3=64,'Female data'!E26,
IF($C$3=64.5,'Female data'!E27,
IF($C$3=65,'Female data'!E28,
IF($C$3=65.5,'Female data'!E29,
IF($C$3=66,'Female data'!E30,
IF($C$3=66.5,'Female data'!E31,
IF($C$3=67,'Female data'!E32,
IF($C$3=67.5,'Female data'!E33,
IF($C$3=68,'Female data'!E34,
IF($C$3=68.5,'Female data'!E35,
IF($C$3=69,'Female data'!E36,
IF($C$3=69.5,'Female data'!E37,
IF($C$3=70,'Female data'!E38,
IF($C$3=70.5,'Female data'!E39,
IF($C$3=71,'Female data'!E40,
IF($C$3=71.5,'Female data'!E41,
IF($C$3=72,'Female data'!E42,
IF($C$3=72.5,'Female data'!E43,))))))))))))))))))))))))))))))))))))))))))</f>
        <v>51.263178581637696</v>
      </c>
      <c r="M6" s="29"/>
    </row>
    <row r="7" spans="1:15" ht="15.75" x14ac:dyDescent="0.25">
      <c r="A7" s="54"/>
      <c r="B7" s="49" t="s">
        <v>79</v>
      </c>
      <c r="C7" s="49"/>
      <c r="D7" s="25"/>
      <c r="E7" s="28"/>
      <c r="F7" s="28"/>
      <c r="G7" s="29"/>
      <c r="H7" s="29"/>
      <c r="I7" s="29"/>
      <c r="J7" s="28"/>
      <c r="K7" s="28"/>
      <c r="L7" s="28"/>
      <c r="M7" s="29"/>
    </row>
    <row r="8" spans="1:15" ht="36" customHeight="1" x14ac:dyDescent="0.25">
      <c r="A8" s="56">
        <f>A7/25.4</f>
        <v>0</v>
      </c>
      <c r="B8" s="55" t="s">
        <v>80</v>
      </c>
      <c r="C8" s="49"/>
      <c r="D8" s="25"/>
      <c r="E8" s="34" t="s">
        <v>45</v>
      </c>
      <c r="F8" s="35" t="s">
        <v>46</v>
      </c>
      <c r="G8" s="35" t="s">
        <v>47</v>
      </c>
      <c r="H8" s="34" t="s">
        <v>48</v>
      </c>
      <c r="I8" s="34" t="s">
        <v>49</v>
      </c>
      <c r="J8" s="34" t="s">
        <v>50</v>
      </c>
      <c r="K8" s="28"/>
      <c r="L8" s="28"/>
      <c r="M8" s="28"/>
    </row>
    <row r="9" spans="1:15" ht="15.75" x14ac:dyDescent="0.25">
      <c r="A9" s="50"/>
      <c r="B9" s="49"/>
      <c r="C9" s="49"/>
      <c r="D9" s="25"/>
      <c r="E9" s="32">
        <f>IF($C$3=51,'Female data'!O2,
IF($C$3=52,'Female data'!O3,
IF($C$3=53,'Female data'!O4,
IF($C$3=53.5,'Female data'!O5,
IF($C$3=54,'Female data'!O6,
IF($C$3=54.5,'Female data'!O7,
IF($C$3=55,'Female data'!O8,
IF($C$3=55.5,'Female data'!O9,
IF($C$3=56,'Female data'!O10,
IF($C$3=56.5,'Female data'!O11,
IF($C$3=57,'Female data'!O12,
IF($C$3=57.5,'Female data'!O13,
IF($C$3=58,'Female data'!O14,
IF($C$3=58.5,'Female data'!O15,
IF($C$3=59,'Female data'!O16,
IF($C$3=59.5,'Female data'!O17,
IF($C$3=60,'Female data'!O18,
IF($C$3=60.5,'Female data'!O19,
IF($C$3=61,'Female data'!O20,
IF($C$3=61.5,'Female data'!O21,
IF($C$3=62,'Female data'!O22,
IF($C$3=62.5,'Female data'!O23,
IF($C$3=63,'Female data'!O24,
IF($C$3=63.5,'Female data'!O25,
IF($C$3=64,'Female data'!O26,
IF($C$3=64.5,'Female data'!O27,
IF($C$3=65,'Female data'!O28,
IF($C$3=65.5,'Female data'!O29,
IF($C$3=66,'Female data'!O30,
IF($C$3=66.5,'Female data'!O31,
IF($C$3=67,'Female data'!O32,
IF($C$3=67.5,'Female data'!O33,
IF($C$3=68,'Female data'!O34,
IF($C$3=68.5,'Female data'!O35,
IF($C$3=69,'Female data'!O36,
IF($C$3=69.5,'Female data'!O37,
IF($C$3=70,'Female data'!O38,
IF($C$3=70.5,'Female data'!O39,
IF($C$3=71,'Female data'!O40,
IF($C$3=71.5,'Female data'!O41,
IF($C$3=72,'Female data'!O42,
IF($C$3=72.5,'Female data'!O43,))))))))))))))))))))))))))))))))))))))))))</f>
        <v>58.363074146981631</v>
      </c>
      <c r="F9" s="32">
        <f>IF($C$3=51,'Female data'!Q2,
IF($C$3=52,'Female data'!Q3,
IF($C$3=53,'Female data'!Q4,
IF($C$3=53.5,'Female data'!Q5,
IF($C$3=54,'Female data'!Q6,
IF($C$3=54.5,'Female data'!Q7,
IF($C$3=55,'Female data'!Q8,
IF($C$3=55.5,'Female data'!Q9,
IF($C$3=56,'Female data'!Q10,
IF($C$3=56.5,'Female data'!Q11,
IF($C$3=57,'Female data'!Q12,
IF($C$3=57.5,'Female data'!Q13,
IF($C$3=58,'Female data'!Q14,
IF($C$3=58.5,'Female data'!Q15,
IF($C$3=59,'Female data'!Q16,
IF($C$3=59.5,'Female data'!Q17,
IF($C$3=60,'Female data'!Q18,
IF($C$3=60.5,'Female data'!Q19,
IF($C$3=61,'Female data'!Q20,
IF($C$3=61.5,'Female data'!Q21,
IF($C$3=62,'Female data'!Q22,
IF($C$3=62.5,'Female data'!Q23,
IF($C$3=63,'Female data'!Q24,
IF($C$3=63.5,'Female data'!Q25,
IF($C$3=64,'Female data'!Q26,
IF($C$3=64.5,'Female data'!Q27,
IF($C$3=65,'Female data'!Q28,
IF($C$3=65.5,'Female data'!Q29,
IF($C$3=66,'Female data'!Q30,
IF($C$3=66.5,'Female data'!Q31,
IF($C$3=67,'Female data'!Q32,
IF($C$3=67.5,'Female data'!Q33,
IF($C$3=68,'Female data'!Q34,
IF($C$3=68.5,'Female data'!Q35,
IF($C$3=69,'Female data'!Q36,
IF($C$3=69.5,'Female data'!Q37,
IF($C$3=70,'Female data'!Q38,
IF($C$3=70.5,'Female data'!Q39,
IF($C$3=71,'Female data'!Q40,
IF($C$3=71.5,'Female data'!Q41,
IF($C$3=72,'Female data'!Q42,
IF($C$3=72.5,'Female data'!Q43,))))))))))))))))))))))))))))))))))))))))))</f>
        <v>38.954330708661416</v>
      </c>
      <c r="G9" s="32">
        <f>IF($C$3=51,'Female data'!G2,
IF($C$3=52,'Female data'!G3,
IF($C$3=53,'Female data'!G4,
IF($C$3=53.5,'Female data'!G5,
IF($C$3=54,'Female data'!G6,
IF($C$3=54.5,'Female data'!G7,
IF($C$3=55,'Female data'!G8,
IF($C$3=55.5,'Female data'!G9,
IF($C$3=56,'Female data'!G10,
IF($C$3=56.5,'Female data'!G11,
IF($C$3=57,'Female data'!G12,
IF($C$3=57.5,'Female data'!G13,
IF($C$3=58,'Female data'!G14,
IF($C$3=58.5,'Female data'!G15,
IF($C$3=59,'Female data'!G16,
IF($C$3=59.5,'Female data'!G17,
IF($C$3=60,'Female data'!G18,
IF($C$3=60.5,'Female data'!G19,
IF($C$3=61,'Female data'!G20,
IF($C$3=61.5,'Female data'!G21,
IF($C$3=62,'Female data'!G22,
IF($C$3=62.5,'Female data'!G23,
IF($C$3=63,'Female data'!G24,
IF($C$3=63.5,'Female data'!G25,
IF($C$3=64,'Female data'!G26,
IF($C$3=64.5,'Female data'!G27,
IF($C$3=65,'Female data'!G28,
IF($C$3=65.5,'Female data'!G29,
IF($C$3=66,'Female data'!G30,
IF($C$3=66.5,'Female data'!G31,
IF($C$3=67,'Female data'!G32,
IF($C$3=67.5,'Female data'!G33,
IF($C$3=68,'Female data'!G34,
IF($C$3=68.5,'Female data'!G35,
IF($C$3=69,'Female data'!G36,
IF($C$3=69.5,'Female data'!G37,
IF($C$3=70,'Female data'!G38,
IF($C$3=70.5,'Female data'!G39,
IF($C$3=71,'Female data'!G40,
IF($C$3=71.5,'Female data'!G41,
IF($C$3=72,'Female data'!G42,
IF($C$3=72.5,'Female data'!G43,))))))))))))))))))))))))))))))))))))))))))</f>
        <v>44.993323653231464</v>
      </c>
      <c r="H9" s="32">
        <f>IF($C$3=51,'Female data'!AW2,
IF($C$3=52,'Female data'!AW3,
IF($C$3=53,'Female data'!AW4,
IF($C$3=53.5,'Female data'!AW5,
IF($C$3=54,'Female data'!AW6,
IF($C$3=54.5,'Female data'!AW7,
IF($C$3=55,'Female data'!AW8,
IF($C$3=55.5,'Female data'!AW9,
IF($C$3=56,'Female data'!AW10,
IF($C$3=56.5,'Female data'!AW11,
IF($C$3=57,'Female data'!AW12,
IF($C$3=57.5,'Female data'!AW13,
IF($C$3=58,'Female data'!AW14,
IF($C$3=58.5,'Female data'!AW15,
IF($C$3=59,'Female data'!AW16,
IF($C$3=59.5,'Female data'!AW17,
IF($C$3=60,'Female data'!AW18,
IF($C$3=60.5,'Female data'!AW19,
IF($C$3=61,'Female data'!AW20,
IF($C$3=61.5,'Female data'!AW21,
IF($C$3=62,'Female data'!AW22,
IF($C$3=62.5,'Female data'!AW23,
IF($C$3=63,'Female data'!AW24,
IF($C$3=63.5,'Female data'!AW25,
IF($C$3=64,'Female data'!AW26,
IF($C$3=64.5,'Female data'!AW27,
IF($C$3=65,'Female data'!AW28,
IF($C$3=65.5,'Female data'!AW29,
IF($C$3=66,'Female data'!AW30,
IF($C$3=66.5,'Female data'!AW31,
IF($C$3=67,'Female data'!AW32,
IF($C$3=67.5,'Female data'!AW33,
IF($C$3=68,'Female data'!AW34,
IF($C$3=68.5,'Female data'!AW35,
IF($C$3=69,'Female data'!AW36,
IF($C$3=69.5,'Female data'!AW37,
IF($C$3=70,'Female data'!AW38,
IF($C$3=70.5,'Female data'!AW39,
IF($C$3=71,'Female data'!AW40,
IF($C$3=71.5,'Female data'!AW41,
IF($C$3=72,'Female data'!AW42,
IF($C$3=72.5,'Female data'!AW43,))))))))))))))))))))))))))))))))))))))))))</f>
        <v>2.9932959518434377</v>
      </c>
      <c r="I9" s="32">
        <f>IF($C$3=51,'Female data'!AY2,
IF($C$3=52,'Female data'!AY3,
IF($C$3=53,'Female data'!AY4,
IF($C$3=53.5,'Female data'!AY5,
IF($C$3=54,'Female data'!AY6,
IF($C$3=54.5,'Female data'!AY7,
IF($C$3=55,'Female data'!AY8,
IF($C$3=55.5,'Female data'!AY9,
IF($C$3=56,'Female data'!AY10,
IF($C$3=56.5,'Female data'!AY11,
IF($C$3=57,'Female data'!AY12,
IF($C$3=57.5,'Female data'!AY13,
IF($C$3=58,'Female data'!AY14,
IF($C$3=58.5,'Female data'!AY15,
IF($C$3=59,'Female data'!AY16,
IF($C$3=59.5,'Female data'!AY17,
IF($C$3=60,'Female data'!AY18,
IF($C$3=60.5,'Female data'!AY19,
IF($C$3=61,'Female data'!AY20,
IF($C$3=61.5,'Female data'!AY21,
IF($C$3=62,'Female data'!AY22,
IF($C$3=62.5,'Female data'!AY23,
IF($C$3=63,'Female data'!AY24,
IF($C$3=63.5,'Female data'!AY25,
IF($C$3=64,'Female data'!AY26,
IF($C$3=64.5,'Female data'!AY27,
IF($C$3=65,'Female data'!AY28,
IF($C$3=65.5,'Female data'!AY29,
IF($C$3=66,'Female data'!AY30,
IF($C$3=66.5,'Female data'!AY31,
IF($C$3=67,'Female data'!AY32,
IF($C$3=67.5,'Female data'!AY33,
IF($C$3=68,'Female data'!AY34,
IF($C$3=68.5,'Female data'!AY35,
IF($C$3=69,'Female data'!AY36,
IF($C$3=69.5,'Female data'!AY37,
IF($C$3=70,'Female data'!AY38,
IF($C$3=70.5,'Female data'!AY39,
IF($C$3=71,'Female data'!AY40,
IF($C$3=71.5,'Female data'!AY41,
IF($C$3=72,'Female data'!AY42,
IF($C$3=72.5,'Female data'!AY43,))))))))))))))))))))))))))))))))))))))))))</f>
        <v>7.0680246168518988</v>
      </c>
      <c r="J9" s="32">
        <f>IF($C$3=51,'Female data'!BA2,
IF($C$3=52,'Female data'!BA3,
IF($C$3=53,'Female data'!BA4,
IF($C$3=53.5,'Female data'!BA5,
IF($C$3=54,'Female data'!BA6,
IF($C$3=54.5,'Female data'!BA7,
IF($C$3=55,'Female data'!BA8,
IF($C$3=55.5,'Female data'!BA9,
IF($C$3=56,'Female data'!BA10,
IF($C$3=56.5,'Female data'!BA11,
IF($C$3=57,'Female data'!BA12,
IF($C$3=57.5,'Female data'!BA13,
IF($C$3=58,'Female data'!BA14,
IF($C$3=58.5,'Female data'!BA15,
IF($C$3=59,'Female data'!BA16,
IF($C$3=59.5,'Female data'!BA17,
IF($C$3=60,'Female data'!BA18,
IF($C$3=60.5,'Female data'!BA19,
IF($C$3=61,'Female data'!BA20,
IF($C$3=61.5,'Female data'!BA21,
IF($C$3=62,'Female data'!BA22,
IF($C$3=62.5,'Female data'!BA23,
IF($C$3=63,'Female data'!BA24,
IF($C$3=63.5,'Female data'!BA25,
IF($C$3=64,'Female data'!BA26,
IF($C$3=64.5,'Female data'!BA27,
IF($C$3=65,'Female data'!BA28,
IF($C$3=65.5,'Female data'!BA29,
IF($C$3=66,'Female data'!BA30,
IF($C$3=66.5,'Female data'!BA31,
IF($C$3=67,'Female data'!BA32,
IF($C$3=67.5,'Female data'!BA33,
IF($C$3=68,'Female data'!BA34,
IF($C$3=68.5,'Female data'!BA35,
IF($C$3=69,'Female data'!BA36,
IF($C$3=69.5,'Female data'!BA37,
IF($C$3=70,'Female data'!BA38,
IF($C$3=70.5,'Female data'!BA39,
IF($C$3=71,'Female data'!BA40,
IF($C$3=71.5,'Female data'!BA41,
IF($C$3=72,'Female data'!BA42,
IF($C$3=72.5,'Female data'!BA43,))))))))))))))))))))))))))))))))))))))))))</f>
        <v>4.2499778819782366</v>
      </c>
      <c r="K9" s="25"/>
      <c r="L9" s="25"/>
      <c r="M9" s="25"/>
    </row>
    <row r="10" spans="1:15" ht="15.75" x14ac:dyDescent="0.25">
      <c r="A10" s="54"/>
      <c r="B10" s="49" t="s">
        <v>81</v>
      </c>
      <c r="C10" s="49"/>
    </row>
    <row r="11" spans="1:15" ht="15.75" x14ac:dyDescent="0.25">
      <c r="A11" s="56">
        <f>A10/2.54</f>
        <v>0</v>
      </c>
      <c r="B11" s="49" t="s">
        <v>80</v>
      </c>
      <c r="C11" s="49"/>
    </row>
    <row r="13" spans="1:15" x14ac:dyDescent="0.25">
      <c r="I13" s="39"/>
    </row>
  </sheetData>
  <sheetProtection algorithmName="SHA-512" hashValue="92hnr4JnB4MmYmpaatP9ph71Q1FaXx7naikbFWkpSu4DWJcqtJAwkmBVhoX4Sddj4jv5fznQWJc+kUHmQegKJw==" saltValue="LDxcHnPZ092mcLNMMSRXNg==" spinCount="100000" sheet="1" objects="1" scenarios="1" selectLockedCells="1"/>
  <mergeCells count="4">
    <mergeCell ref="A5:C5"/>
    <mergeCell ref="A6:C6"/>
    <mergeCell ref="C1:O1"/>
    <mergeCell ref="A1:B1"/>
  </mergeCells>
  <hyperlinks>
    <hyperlink ref="A1:B1" location="'main page'!A1" display="Back to main page" xr:uid="{2F8D49BA-CA49-42CB-A579-5AA9C22BAEBC}"/>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promptTitle="Height" xr:uid="{299063CA-6188-448D-A287-84AB791481E9}">
          <x14:formula1>
            <xm:f>'Female data'!$A$2:$A$43</xm:f>
          </x14:formula1>
          <xm:sqref>C3</xm:sqref>
        </x14:dataValidation>
        <x14:dataValidation type="list" allowBlank="1" showInputMessage="1" showErrorMessage="1" xr:uid="{F5EB0C0E-4C7C-4EC4-A3AB-349ED574E7A8}">
          <x14:formula1>
            <xm:f>'C:\Users\schellt\Desktop\anthro\[Male anthro data.xlsx]ANSUR II MALE Public'!#REF!</xm:f>
          </x14:formula1>
          <xm:sqref>H4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E3A16-4BCD-4CF2-81EB-270C3C87B79B}">
  <dimension ref="A1:P11"/>
  <sheetViews>
    <sheetView showGridLines="0" zoomScaleNormal="100" workbookViewId="0">
      <selection activeCell="A10" sqref="A10"/>
    </sheetView>
  </sheetViews>
  <sheetFormatPr defaultColWidth="9.140625" defaultRowHeight="15" x14ac:dyDescent="0.25"/>
  <cols>
    <col min="1" max="1" width="9.140625" style="27"/>
    <col min="2" max="2" width="12.7109375" style="27" customWidth="1"/>
    <col min="3" max="4" width="10.85546875" style="27" customWidth="1"/>
    <col min="5" max="5" width="17.42578125" style="27" customWidth="1"/>
    <col min="6" max="6" width="19.7109375" style="27" customWidth="1"/>
    <col min="7" max="7" width="19.42578125" style="27" customWidth="1"/>
    <col min="8" max="16" width="17.42578125" style="27" customWidth="1"/>
    <col min="17" max="16384" width="9.140625" style="27"/>
  </cols>
  <sheetData>
    <row r="1" spans="1:16" ht="18" x14ac:dyDescent="0.25">
      <c r="A1" s="76" t="s">
        <v>84</v>
      </c>
      <c r="B1" s="77"/>
      <c r="C1" s="78" t="s">
        <v>68</v>
      </c>
      <c r="D1" s="79"/>
      <c r="E1" s="79"/>
      <c r="F1" s="79"/>
      <c r="G1" s="79"/>
      <c r="H1" s="79"/>
      <c r="I1" s="79"/>
      <c r="J1" s="79"/>
      <c r="K1" s="79"/>
      <c r="L1" s="79"/>
      <c r="M1" s="79"/>
      <c r="N1" s="79"/>
      <c r="O1" s="79"/>
    </row>
    <row r="2" spans="1:16" ht="70.5" customHeight="1" x14ac:dyDescent="0.25">
      <c r="B2" s="58" t="s">
        <v>88</v>
      </c>
      <c r="C2" s="19" t="s">
        <v>85</v>
      </c>
      <c r="D2" s="19" t="s">
        <v>75</v>
      </c>
      <c r="E2" s="34" t="s">
        <v>28</v>
      </c>
      <c r="F2" s="35" t="s">
        <v>29</v>
      </c>
      <c r="G2" s="35" t="s">
        <v>30</v>
      </c>
      <c r="H2" s="35" t="s">
        <v>31</v>
      </c>
      <c r="I2" s="35" t="s">
        <v>32</v>
      </c>
      <c r="J2" s="35" t="s">
        <v>33</v>
      </c>
      <c r="K2" s="35" t="s">
        <v>34</v>
      </c>
      <c r="L2" s="35" t="s">
        <v>35</v>
      </c>
      <c r="M2" s="35" t="s">
        <v>36</v>
      </c>
      <c r="N2" s="36" t="s">
        <v>51</v>
      </c>
      <c r="O2" s="36" t="s">
        <v>52</v>
      </c>
      <c r="P2" s="40"/>
    </row>
    <row r="3" spans="1:16" ht="15.75" x14ac:dyDescent="0.25">
      <c r="B3" s="18"/>
      <c r="C3" s="6">
        <v>1486</v>
      </c>
      <c r="D3" s="15">
        <f>IF($C$3=1397,'Male data'!D2,
IF($C$3=1448,'Male data'!D3,
IF($C$3=1461,'Male data'!D4,
IF($C$3=1473,'Male data'!D5,
IF($C$3=1486,'Male data'!D6,
IF($C$3=1499,'Male data'!D7,
IF($C$3=1511,'Male data'!D8,
IF($C$3=1524,'Male data'!D9,
IF($C$3=1537,'Male data'!D10,
IF($C$3=1549,'Male data'!D11,
IF($C$3=1562,'Male data'!D12,
IF($C$3=1575,'Male data'!D13,
IF($C$3=1588,'Male data'!D14,
IF($C$3=1600,'Male data'!D15,
IF($C$3=1613,'Male data'!D16,
IF($C$3=1626,'Male data'!D17,
IF($C$3=1638,'Male data'!D18,
IF($C$3=1651,'Male data'!D19,
IF($C$3=1664,'Male data'!D20,
IF($C$3=1676,'Male data'!D21,
IF($C$3=1689,'Male data'!D22,
IF($C$3=1702,'Male data'!D23,
IF($C$3=1715,'Male data'!D24,
IF($C$3=1727,'Male data'!D25,
IF($C$3=1740,'Male data'!D26,
IF($C$3=1753,'Male data'!D27,
IF($C$3=1765,'Male data'!D28,
IF($C$3=1778,'Male data'!D29,
IF($C$3=1791,'Male data'!D30,
IF($C$3=1803,'Male data'!D31,
IF($C$3=1816,'Male data'!D32,
IF($C$3=1829,'Male data'!D33,
IF($C$3=1842,'Male data'!D34,
IF($C$3=1854,'Male data'!D35,
IF($C$3=1867,'Male data'!D36,
IF($C$3=1880,'Male data'!D37,
IF($C$3=1892,'Male data'!D38,
IF($C$3=1905,'Male data'!D39,
IF($C$3=1918,'Male data'!D40,
IF($C$3=1930,'Male data'!D41,
IF($C$3=1943,'Male data'!D42,
IF($C$3=1956,'Male data'!D43,
IF($C$3=1969,'Male data'!D44,
IF($C$3=1981,'Male data'!D45,
IF($C$3=1994,'Male data'!D46,
IF($C$3=2007,'Male data'!D47,
IF($C$3=2019,'Male data'!D48,
IF($C$3=2032,'Male data'!D49,
IF($C$3=2045,'Male data'!D50,)))))))))))))))))))))))))))))))))))))))))))))))))</f>
        <v>51.9</v>
      </c>
      <c r="E3" s="16">
        <f>IF($C$3=1397,'Male data'!AH2,
IF($C$3=1448,'Male data'!AH3,
IF($C$3=1461,'Male data'!AH4,
IF($C$3=1473,'Male data'!AH5,
IF($C$3=1486,'Male data'!AH6,
IF($C$3=1499,'Male data'!AH7,
IF($C$3=1511,'Male data'!AH8,
IF($C$3=1524,'Male data'!AH9,
IF($C$3=1537,'Male data'!AH10,
IF($C$3=1549,'Male data'!AH11,
IF($C$3=1562,'Male data'!AH12,
IF($C$3=1575,'Male data'!AH13,
IF($C$3=1588,'Male data'!AH14,
IF($C$3=1600,'Male data'!AH15,
IF($C$3=1613,'Male data'!AH16,
IF($C$3=1626,'Male data'!AH17,
IF($C$3=1638,'Male data'!AH18,
IF($C$3=1651,'Male data'!AH19,
IF($C$3=1664,'Male data'!AH20,
IF($C$3=1676,'Male data'!AH21,
IF($C$3=1689,'Male data'!AH22,
IF($C$3=1702,'Male data'!AH23,
IF($C$3=1715,'Male data'!AH24,
IF($C$3=1727,'Male data'!AH25,
IF($C$3=1740,'Male data'!AH26,
IF($C$3=1753,'Male data'!AH27,
IF($C$3=1765,'Male data'!AH28,
IF($C$3=1778,'Male data'!AH29,
IF($C$3=1791,'Male data'!AH30,
IF($C$3=1803,'Male data'!AH31,
IF($C$3=1816,'Male data'!AH32,
IF($C$3=1829,'Male data'!AH33,
IF($C$3=1842,'Male data'!AH34,
IF($C$3=1854,'Male data'!AH35,
IF($C$3=1867,'Male data'!AH36,
IF($C$3=1880,'Male data'!AH37,
IF($C$3=1892,'Male data'!AH38,
IF($C$3=1905,'Male data'!AH39,
IF($C$3=1918,'Male data'!AH40,
IF($C$3=1930,'Male data'!AH41,
IF($C$3=1943,'Male data'!AH42,
IF($C$3=1956,'Male data'!AH43,
IF($C$3=1969,'Male data'!AH44,
IF($C$3=1981,'Male data'!AH45,
IF($C$3=1994,'Male data'!AH46,
IF($C$3=2007,'Male data'!AH47,
IF($C$3=2019,'Male data'!AH48,
IF($C$3=2032,'Male data'!AH49,
IF($C$3=2045,'Male data'!AH50,)))))))))))))))))))))))))))))))))))))))))))))))))</f>
        <v>1149.8515764963599</v>
      </c>
      <c r="F3" s="16">
        <f>IF($C$3=1397,'Male data'!AB2,
IF($C$3=1448,'Male data'!AB3,
IF($C$3=1461,'Male data'!AB4,
IF($C$3=1473,'Male data'!AB5,
IF($C$3=1486,'Male data'!AB6,
IF($C$3=1499,'Male data'!AB7,
IF($C$3=1511,'Male data'!AB8,
IF($C$3=1524,'Male data'!AB9,
IF($C$3=1537,'Male data'!AB10,
IF($C$3=1549,'Male data'!AB11,
IF($C$3=1562,'Male data'!AB12,
IF($C$3=1575,'Male data'!AB13,
IF($C$3=1588,'Male data'!AB14,
IF($C$3=1600,'Male data'!AB15,
IF($C$3=1613,'Male data'!AB16,
IF($C$3=1626,'Male data'!AB17,
IF($C$3=1638,'Male data'!AB18,
IF($C$3=1651,'Male data'!AB19,
IF($C$3=1664,'Male data'!AB20,
IF($C$3=1676,'Male data'!AB21,
IF($C$3=1689,'Male data'!AB22,
IF($C$3=1702,'Male data'!AB23,
IF($C$3=1715,'Male data'!AB24,
IF($C$3=1727,'Male data'!AB25,
IF($C$3=1740,'Male data'!AB26,
IF($C$3=1753,'Male data'!AB27,
IF($C$3=1765,'Male data'!AB28,
IF($C$3=1778,'Male data'!AB29,
IF($C$3=1791,'Male data'!AB30,
IF($C$3=1803,'Male data'!AB31,
IF($C$3=1816,'Male data'!AB32,
IF($C$3=1829,'Male data'!AB33,
IF($C$3=1842,'Male data'!AB34,
IF($C$3=1854,'Male data'!AB35,
IF($C$3=1867,'Male data'!AB36,
IF($C$3=1880,'Male data'!AB37,
IF($C$3=1892,'Male data'!AB38,
IF($C$3=1905,'Male data'!AB39,
IF($C$3=1918,'Male data'!AB40,
IF($C$3=1930,'Male data'!AB41,
IF($C$3=1943,'Male data'!AB42,
IF($C$3=1956,'Male data'!AB43,
IF($C$3=1969,'Male data'!AB44,
IF($C$3=1981,'Male data'!AB45,
IF($C$3=1994,'Male data'!AB46,
IF($C$3=2007,'Male data'!AB47,
IF($C$3=2019,'Male data'!AB48,
IF($C$3=2032,'Male data'!AB49,
IF($C$3=2045,'Male data'!AB50,)))))))))))))))))))))))))))))))))))))))))))))))))</f>
        <v>1049.6011111111111</v>
      </c>
      <c r="G3" s="16">
        <f>IF($C$3=1397,'Male data'!AD2,
IF($C$3=1448,'Male data'!AD3,
IF($C$3=1461,'Male data'!AD4,
IF($C$3=1473,'Male data'!AD5,
IF($C$3=1486,'Male data'!AD6,
IF($C$3=1499,'Male data'!AD7,
IF($C$3=1511,'Male data'!AD8,
IF($C$3=1524,'Male data'!AD9,
IF($C$3=1537,'Male data'!AD10,
IF($C$3=1549,'Male data'!AD11,
IF($C$3=1562,'Male data'!AD12,
IF($C$3=1575,'Male data'!AD13,
IF($C$3=1588,'Male data'!AD14,
IF($C$3=1600,'Male data'!AD15,
IF($C$3=1613,'Male data'!AD16,
IF($C$3=1626,'Male data'!AD17,
IF($C$3=1638,'Male data'!AD18,
IF($C$3=1651,'Male data'!AD19,
IF($C$3=1664,'Male data'!AD20,
IF($C$3=1676,'Male data'!AD21,
IF($C$3=1689,'Male data'!AD22,
IF($C$3=1702,'Male data'!AD23,
IF($C$3=1715,'Male data'!AD24,
IF($C$3=1727,'Male data'!AD25,
IF($C$3=1740,'Male data'!AD26,
IF($C$3=1753,'Male data'!AD27,
IF($C$3=1765,'Male data'!AD28,
IF($C$3=1778,'Male data'!AD29,
IF($C$3=1791,'Male data'!AD30,
IF($C$3=1803,'Male data'!AD31,
IF($C$3=1816,'Male data'!AD32,
IF($C$3=1829,'Male data'!AD33,
IF($C$3=1842,'Male data'!AD34,
IF($C$3=1854,'Male data'!AD35,
IF($C$3=1867,'Male data'!AD36,
IF($C$3=1880,'Male data'!AD37,
IF($C$3=1892,'Male data'!AD38,
IF($C$3=1905,'Male data'!AD39,
IF($C$3=1918,'Male data'!AD40,
IF($C$3=1930,'Male data'!AD41,
IF($C$3=1943,'Male data'!AD42,
IF($C$3=1956,'Male data'!AD43,
IF($C$3=1969,'Male data'!AD44,
IF($C$3=1981,'Male data'!AD45,
IF($C$3=1994,'Male data'!AD46,
IF($C$3=2007,'Male data'!AD47,
IF($C$3=2019,'Male data'!AD48,
IF($C$3=2032,'Male data'!AD49,
IF($C$3=2045,'Male data'!AD50,)))))))))))))))))))))))))))))))))))))))))))))))))</f>
        <v>1545.3005555555555</v>
      </c>
      <c r="H3" s="16">
        <f>IF($C$3=1397,'Male data'!AF2,
IF($C$3=1448,'Male data'!AF3,
IF($C$3=1461,'Male data'!AF4,
IF($C$3=1473,'Male data'!AF5,
IF($C$3=1486,'Male data'!AF6,
IF($C$3=1499,'Male data'!AF7,
IF($C$3=1511,'Male data'!AF8,
IF($C$3=1524,'Male data'!AF9,
IF($C$3=1537,'Male data'!AF10,
IF($C$3=1549,'Male data'!AF11,
IF($C$3=1562,'Male data'!AF12,
IF($C$3=1575,'Male data'!AF13,
IF($C$3=1588,'Male data'!AF14,
IF($C$3=1600,'Male data'!AF15,
IF($C$3=1613,'Male data'!AF16,
IF($C$3=1626,'Male data'!AF17,
IF($C$3=1638,'Male data'!AF18,
IF($C$3=1651,'Male data'!AF19,
IF($C$3=1664,'Male data'!AF20,
IF($C$3=1676,'Male data'!AF21,
IF($C$3=1689,'Male data'!AF22,
IF($C$3=1702,'Male data'!AF23,
IF($C$3=1715,'Male data'!AF24,
IF($C$3=1727,'Male data'!AF25,
IF($C$3=1740,'Male data'!AF26,
IF($C$3=1753,'Male data'!AF27,
IF($C$3=1765,'Male data'!AF28,
IF($C$3=1778,'Male data'!AF29,
IF($C$3=1791,'Male data'!AF30,
IF($C$3=1803,'Male data'!AF31,
IF($C$3=1816,'Male data'!AF32,
IF($C$3=1829,'Male data'!AF33,
IF($C$3=1842,'Male data'!AF34,
IF($C$3=1854,'Male data'!AF35,
IF($C$3=1867,'Male data'!AF36,
IF($C$3=1880,'Male data'!AF37,
IF($C$3=1892,'Male data'!AF38,
IF($C$3=1905,'Male data'!AF39,
IF($C$3=1918,'Male data'!AF40,
IF($C$3=1930,'Male data'!AF41,
IF($C$3=1943,'Male data'!AF42,
IF($C$3=1956,'Male data'!AF43,
IF($C$3=1969,'Male data'!AF44,
IF($C$3=1981,'Male data'!AF45,
IF($C$3=1994,'Male data'!AF46,
IF($C$3=2007,'Male data'!AF47,
IF($C$3=2019,'Male data'!AF48,
IF($C$3=2032,'Male data'!AF49,
IF($C$3=2045,'Male data'!AF50,)))))))))))))))))))))))))))))))))))))))))))))))))</f>
        <v>350.87816411266584</v>
      </c>
      <c r="I3" s="16">
        <f>IF($C$3=1397,'Male data'!AJ2,
IF($C$3=1448,'Male data'!AJ3,
IF($C$3=1461,'Male data'!AJ4,
IF($C$3=1473,'Male data'!AJ5,
IF($C$3=1486,'Male data'!AJ6,
IF($C$3=1499,'Male data'!AJ7,
IF($C$3=1511,'Male data'!AJ8,
IF($C$3=1524,'Male data'!AJ9,
IF($C$3=1537,'Male data'!AJ10,
IF($C$3=1549,'Male data'!AJ11,
IF($C$3=1562,'Male data'!AJ12,
IF($C$3=1575,'Male data'!AJ13,
IF($C$3=1588,'Male data'!AJ14,
IF($C$3=1600,'Male data'!AJ15,
IF($C$3=1613,'Male data'!AJ16,
IF($C$3=1626,'Male data'!AJ17,
IF($C$3=1638,'Male data'!AJ18,
IF($C$3=1651,'Male data'!AJ19,
IF($C$3=1664,'Male data'!AJ20,
IF($C$3=1676,'Male data'!AJ21,
IF($C$3=1689,'Male data'!AJ22,
IF($C$3=1702,'Male data'!AJ23,
IF($C$3=1715,'Male data'!AJ24,
IF($C$3=1727,'Male data'!AJ25,
IF($C$3=1740,'Male data'!AJ26,
IF($C$3=1753,'Male data'!AJ27,
IF($C$3=1765,'Male data'!AJ28,
IF($C$3=1778,'Male data'!AJ29,
IF($C$3=1791,'Male data'!AJ30,
IF($C$3=1803,'Male data'!AJ31,
IF($C$3=1816,'Male data'!AJ32,
IF($C$3=1829,'Male data'!AJ33,
IF($C$3=1842,'Male data'!AJ34,
IF($C$3=1854,'Male data'!AJ35,
IF($C$3=1867,'Male data'!AJ36,
IF($C$3=1880,'Male data'!AJ37,
IF($C$3=1892,'Male data'!AJ38,
IF($C$3=1905,'Male data'!AJ39,
IF($C$3=1918,'Male data'!AJ40,
IF($C$3=1930,'Male data'!AJ41,
IF($C$3=1943,'Male data'!AJ42,
IF($C$3=1956,'Male data'!AJ43,
IF($C$3=1969,'Male data'!AJ44,
IF($C$3=1981,'Male data'!AJ45,
IF($C$3=1994,'Male data'!AJ46,
IF($C$3=2007,'Male data'!AJ47,
IF($C$3=2019,'Male data'!AJ48,
IF($C$3=2032,'Male data'!AJ49,
IF($C$3=2045,'Male data'!AJ50,)))))))))))))))))))))))))))))))))))))))))))))))))</f>
        <v>513.62505878986451</v>
      </c>
      <c r="J3" s="16">
        <f>IF($C$3=1397,'Male data'!Z2,
IF($C$3=1448,'Male data'!Z3,
IF($C$3=1461,'Male data'!Z4,
IF($C$3=1473,'Male data'!Z5,
IF($C$3=1486,'Male data'!Z6,
IF($C$3=1499,'Male data'!Z7,
IF($C$3=1511,'Male data'!Z8,
IF($C$3=1524,'Male data'!Z9,
IF($C$3=1537,'Male data'!Z10,
IF($C$3=1549,'Male data'!Z11,
IF($C$3=1562,'Male data'!Z12,
IF($C$3=1575,'Male data'!Z13,
IF($C$3=1588,'Male data'!Z14,
IF($C$3=1600,'Male data'!Z15,
IF($C$3=1613,'Male data'!Z16,
IF($C$3=1626,'Male data'!Z17,
IF($C$3=1638,'Male data'!Z18,
IF($C$3=1651,'Male data'!Z19,
IF($C$3=1664,'Male data'!Z20,
IF($C$3=1676,'Male data'!Z21,
IF($C$3=1689,'Male data'!Z22,
IF($C$3=1702,'Male data'!Z23,
IF($C$3=1715,'Male data'!Z24,
IF($C$3=1727,'Male data'!Z25,
IF($C$3=1740,'Male data'!Z26,
IF($C$3=1753,'Male data'!Z27,
IF($C$3=1765,'Male data'!Z28,
IF($C$3=1778,'Male data'!Z29,
IF($C$3=1791,'Male data'!Z30,
IF($C$3=1803,'Male data'!Z31,
IF($C$3=1816,'Male data'!Z32,
IF($C$3=1829,'Male data'!Z33,
IF($C$3=1842,'Male data'!Z34,
IF($C$3=1854,'Male data'!Z35,
IF($C$3=1867,'Male data'!Z36,
IF($C$3=1880,'Male data'!Z37,
IF($C$3=1892,'Male data'!Z38,
IF($C$3=1905,'Male data'!Z39,
IF($C$3=1918,'Male data'!Z40,
IF($C$3=1930,'Male data'!Z41,
IF($C$3=1943,'Male data'!Z42,
IF($C$3=1956,'Male data'!Z43,
IF($C$3=1969,'Male data'!Z44,
IF($C$3=1981,'Male data'!Z45,
IF($C$3=1994,'Male data'!Z46,
IF($C$3=2007,'Male data'!Z47,
IF($C$3=2019,'Male data'!Z48,
IF($C$3=2032,'Male data'!Z49,
IF($C$3=2045,'Male data'!Z50,)))))))))))))))))))))))))))))))))))))))))))))))))</f>
        <v>569.0625</v>
      </c>
      <c r="K3" s="16">
        <f>IF($C$3=1397,'Male data'!V2,
IF($C$3=1448,'Male data'!V3,
IF($C$3=1461,'Male data'!V4,
IF($C$3=1473,'Male data'!V5,
IF($C$3=1486,'Male data'!V6,
IF($C$3=1499,'Male data'!V7,
IF($C$3=1511,'Male data'!V8,
IF($C$3=1524,'Male data'!V9,
IF($C$3=1537,'Male data'!V10,
IF($C$3=1549,'Male data'!V11,
IF($C$3=1562,'Male data'!V12,
IF($C$3=1575,'Male data'!V13,
IF($C$3=1588,'Male data'!V14,
IF($C$3=1600,'Male data'!V15,
IF($C$3=1613,'Male data'!V16,
IF($C$3=1626,'Male data'!V17,
IF($C$3=1638,'Male data'!V18,
IF($C$3=1651,'Male data'!V19,
IF($C$3=1664,'Male data'!V20,
IF($C$3=1676,'Male data'!V21,
IF($C$3=1689,'Male data'!V22,
IF($C$3=1702,'Male data'!V23,
IF($C$3=1715,'Male data'!V24,
IF($C$3=1727,'Male data'!V25,
IF($C$3=1740,'Male data'!V26,
IF($C$3=1753,'Male data'!V27,
IF($C$3=1765,'Male data'!V28,
IF($C$3=1778,'Male data'!V29,
IF($C$3=1791,'Male data'!V30,
IF($C$3=1803,'Male data'!V31,
IF($C$3=1816,'Male data'!V32,
IF($C$3=1829,'Male data'!V33,
IF($C$3=1842,'Male data'!V34,
IF($C$3=1854,'Male data'!V35,
IF($C$3=1867,'Male data'!V36,
IF($C$3=1880,'Male data'!V37,
IF($C$3=1892,'Male data'!V38,
IF($C$3=1905,'Male data'!V39,
IF($C$3=1918,'Male data'!V40,
IF($C$3=1930,'Male data'!V41,
IF($C$3=1943,'Male data'!V42,
IF($C$3=1956,'Male data'!V43,
IF($C$3=1969,'Male data'!V44,
IF($C$3=1981,'Male data'!V45,
IF($C$3=1994,'Male data'!V46,
IF($C$3=2007,'Male data'!V47,
IF($C$3=2019,'Male data'!V48,
IF($C$3=2032,'Male data'!V49,
IF($C$3=2045,'Male data'!V50,)))))))))))))))))))))))))))))))))))))))))))))))))</f>
        <v>448.4375</v>
      </c>
      <c r="L3" s="16">
        <f>IF($C$3=1397,'Male data'!T2,
IF($C$3=1448,'Male data'!T3,
IF($C$3=1461,'Male data'!T4,
IF($C$3=1473,'Male data'!T5,
IF($C$3=1486,'Male data'!T6,
IF($C$3=1499,'Male data'!T7,
IF($C$3=1511,'Male data'!T8,
IF($C$3=1524,'Male data'!T9,
IF($C$3=1537,'Male data'!T10,
IF($C$3=1549,'Male data'!T11,
IF($C$3=1562,'Male data'!T12,
IF($C$3=1575,'Male data'!T13,
IF($C$3=1588,'Male data'!T14,
IF($C$3=1600,'Male data'!T15,
IF($C$3=1613,'Male data'!T16,
IF($C$3=1626,'Male data'!T17,
IF($C$3=1638,'Male data'!T18,
IF($C$3=1651,'Male data'!T19,
IF($C$3=1664,'Male data'!T20,
IF($C$3=1676,'Male data'!T21,
IF($C$3=1689,'Male data'!T22,
IF($C$3=1702,'Male data'!T23,
IF($C$3=1715,'Male data'!T24,
IF($C$3=1727,'Male data'!T25,
IF($C$3=1740,'Male data'!T26,
IF($C$3=1753,'Male data'!T27,
IF($C$3=1765,'Male data'!T28,
IF($C$3=1778,'Male data'!T29,
IF($C$3=1791,'Male data'!T30,
IF($C$3=1803,'Male data'!T31,
IF($C$3=1816,'Male data'!T32,
IF($C$3=1829,'Male data'!T33,
IF($C$3=1842,'Male data'!T34,
IF($C$3=1854,'Male data'!T35,
IF($C$3=1867,'Male data'!T36,
IF($C$3=1880,'Male data'!T37,
IF($C$3=1892,'Male data'!T38,
IF($C$3=1905,'Male data'!T39,
IF($C$3=1918,'Male data'!T40,
IF($C$3=1930,'Male data'!T41,
IF($C$3=1943,'Male data'!T42,
IF($C$3=1956,'Male data'!T43,
IF($C$3=1969,'Male data'!T44,
IF($C$3=1981,'Male data'!T45,
IF($C$3=1994,'Male data'!T46,
IF($C$3=2007,'Male data'!T47,
IF($C$3=2019,'Male data'!T48,
IF($C$3=2032,'Male data'!T49,
IF($C$3=2045,'Male data'!T50,)))))))))))))))))))))))))))))))))))))))))))))))))</f>
        <v>556.21458333333339</v>
      </c>
      <c r="M3" s="16">
        <f>IF($C$3=1397,'Male data'!X2,
IF($C$3=1448,'Male data'!X3,
IF($C$3=1461,'Male data'!X4,
IF($C$3=1473,'Male data'!X5,
IF($C$3=1486,'Male data'!X6,
IF($C$3=1499,'Male data'!X7,
IF($C$3=1511,'Male data'!X8,
IF($C$3=1524,'Male data'!X9,
IF($C$3=1537,'Male data'!X10,
IF($C$3=1549,'Male data'!X11,
IF($C$3=1562,'Male data'!X12,
IF($C$3=1575,'Male data'!X13,
IF($C$3=1588,'Male data'!X14,
IF($C$3=1600,'Male data'!X15,
IF($C$3=1613,'Male data'!X16,
IF($C$3=1626,'Male data'!X17,
IF($C$3=1638,'Male data'!X18,
IF($C$3=1651,'Male data'!X19,
IF($C$3=1664,'Male data'!X20,
IF($C$3=1676,'Male data'!X21,
IF($C$3=1689,'Male data'!X22,
IF($C$3=1702,'Male data'!X23,
IF($C$3=1715,'Male data'!X24,
IF($C$3=1727,'Male data'!X25,
IF($C$3=1740,'Male data'!X26,
IF($C$3=1753,'Male data'!X27,
IF($C$3=1765,'Male data'!X28,
IF($C$3=1778,'Male data'!X29,
IF($C$3=1791,'Male data'!X30,
IF($C$3=1803,'Male data'!X31,
IF($C$3=1816,'Male data'!X32,
IF($C$3=1829,'Male data'!X33,
IF($C$3=1842,'Male data'!X34,
IF($C$3=1854,'Male data'!X35,
IF($C$3=1867,'Male data'!X36,
IF($C$3=1880,'Male data'!X37,
IF($C$3=1892,'Male data'!X38,
IF($C$3=1905,'Male data'!X39,
IF($C$3=1918,'Male data'!X40,
IF($C$3=1930,'Male data'!X41,
IF($C$3=1943,'Male data'!X42,
IF($C$3=1956,'Male data'!X43,
IF($C$3=1969,'Male data'!X44,
IF($C$3=1981,'Male data'!X45,
IF($C$3=1994,'Male data'!X46,
IF($C$3=2007,'Male data'!X47,
IF($C$3=2019,'Male data'!X48,
IF($C$3=2032,'Male data'!X49,
IF($C$3=2045,'Male data'!X50,)))))))))))))))))))))))))))))))))))))))))))))))))</f>
        <v>456.02683248711298</v>
      </c>
      <c r="N3" s="37">
        <f>IF($C$3=1397,'Male data'!AN2,
IF($C$3=1448,'Male data'!AN3,
IF($C$3=1461,'Male data'!AN4,
IF($C$3=1473,'Male data'!AN5,
IF($C$3=1486,'Male data'!AN6,
IF($C$3=1499,'Male data'!AN7,
IF($C$3=1511,'Male data'!AN8,
IF($C$3=1524,'Male data'!AN9,
IF($C$3=1537,'Male data'!AN10,
IF($C$3=1549,'Male data'!AN11,
IF($C$3=1562,'Male data'!AN12,
IF($C$3=1575,'Male data'!AN13,
IF($C$3=1588,'Male data'!AN14,
IF($C$3=1600,'Male data'!AN15,
IF($C$3=1613,'Male data'!AN16,
IF($C$3=1626,'Male data'!AN17,
IF($C$3=1638,'Male data'!AN18,
IF($C$3=1651,'Male data'!AN19,
IF($C$3=1664,'Male data'!AN20,
IF($C$3=1676,'Male data'!AN21,
IF($C$3=1689,'Male data'!AN22,
IF($C$3=1702,'Male data'!AN23,
IF($C$3=1715,'Male data'!AN24,
IF($C$3=1727,'Male data'!AN25,
IF($C$3=1740,'Male data'!AN26,
IF($C$3=1753,'Male data'!AN27,
IF($C$3=1765,'Male data'!AN28,
IF($C$3=1778,'Male data'!AN29,
IF($C$3=1791,'Male data'!AN30,
IF($C$3=1803,'Male data'!AN31,
IF($C$3=1816,'Male data'!AN32,
IF($C$3=1829,'Male data'!AN33,
IF($C$3=1842,'Male data'!AN34,
IF($C$3=1854,'Male data'!AN35,
IF($C$3=1867,'Male data'!AN36,
IF($C$3=1880,'Male data'!AN37,
IF($C$3=1892,'Male data'!AN38,
IF($C$3=1905,'Male data'!AN39,
IF($C$3=1918,'Male data'!AN40,
IF($C$3=1930,'Male data'!AN41,
IF($C$3=1943,'Male data'!AN42,
IF($C$3=1956,'Male data'!AN43,
IF($C$3=1969,'Male data'!AN44,
IF($C$3=1981,'Male data'!AN45,
IF($C$3=1994,'Male data'!AN46,
IF($C$3=2007,'Male data'!AN47,
IF($C$3=2019,'Male data'!AN48,
IF($C$3=2032,'Male data'!AN49,
IF($C$3=2045,'Male data'!AN50,)))))))))))))))))))))))))))))))))))))))))))))))))</f>
        <v>913.12999999999988</v>
      </c>
      <c r="O3" s="37">
        <f>IF($C$3=1397,'Male data'!AL2,
IF($C$3=1448,'Male data'!AL3,
IF($C$3=1461,'Male data'!AL4,
IF($C$3=1473,'Male data'!AL5,
IF($C$3=1486,'Male data'!AL6,
IF($C$3=1499,'Male data'!AL7,
IF($C$3=1511,'Male data'!AL8,
IF($C$3=1524,'Male data'!AL9,
IF($C$3=1537,'Male data'!AL10,
IF($C$3=1549,'Male data'!AL11,
IF($C$3=1562,'Male data'!AL12,
IF($C$3=1575,'Male data'!AL13,
IF($C$3=1588,'Male data'!AL14,
IF($C$3=1600,'Male data'!AL15,
IF($C$3=1613,'Male data'!AL16,
IF($C$3=1626,'Male data'!AL17,
IF($C$3=1638,'Male data'!AL18,
IF($C$3=1651,'Male data'!AL19,
IF($C$3=1664,'Male data'!AL20,
IF($C$3=1676,'Male data'!AL21,
IF($C$3=1689,'Male data'!AL22,
IF($C$3=1702,'Male data'!AL23,
IF($C$3=1715,'Male data'!AL24,
IF($C$3=1727,'Male data'!AL25,
IF($C$3=1740,'Male data'!AL26,
IF($C$3=1753,'Male data'!AL27,
IF($C$3=1765,'Male data'!AL28,
IF($C$3=1778,'Male data'!AL29,
IF($C$3=1791,'Male data'!AL30,
IF($C$3=1803,'Male data'!AL31,
IF($C$3=1816,'Male data'!AL32,
IF($C$3=1829,'Male data'!AL33,
IF($C$3=1842,'Male data'!AL34,
IF($C$3=1854,'Male data'!AL35,
IF($C$3=1867,'Male data'!AL36,
IF($C$3=1880,'Male data'!AL37,
IF($C$3=1892,'Male data'!AL38,
IF($C$3=1905,'Male data'!AL39,
IF($C$3=1918,'Male data'!AL40,
IF($C$3=1930,'Male data'!AL41,
IF($C$3=1943,'Male data'!AL42,
IF($C$3=1956,'Male data'!AL43,
IF($C$3=1969,'Male data'!AL44,
IF($C$3=1981,'Male data'!AL45,
IF($C$3=1994,'Male data'!AL46,
IF($C$3=2007,'Male data'!AL47,
IF($C$3=2019,'Male data'!AL48,
IF($C$3=2032,'Male data'!AL49,
IF($C$3=2045,'Male data'!AL50,)))))))))))))))))))))))))))))))))))))))))))))))))</f>
        <v>533.62505878986451</v>
      </c>
    </row>
    <row r="4" spans="1:16" ht="15.75" x14ac:dyDescent="0.25">
      <c r="B4" s="38"/>
      <c r="C4" s="39"/>
      <c r="D4" s="25"/>
      <c r="E4" s="25"/>
      <c r="F4" s="25"/>
      <c r="G4" s="25"/>
      <c r="H4" s="25"/>
      <c r="I4" s="25"/>
      <c r="J4" s="25"/>
      <c r="K4" s="26"/>
      <c r="L4" s="25"/>
      <c r="M4" s="25"/>
    </row>
    <row r="5" spans="1:16" ht="54" customHeight="1" x14ac:dyDescent="0.25">
      <c r="A5" s="71" t="s">
        <v>78</v>
      </c>
      <c r="B5" s="72"/>
      <c r="C5" s="72"/>
      <c r="D5" s="25"/>
      <c r="E5" s="34" t="s">
        <v>37</v>
      </c>
      <c r="F5" s="34" t="s">
        <v>38</v>
      </c>
      <c r="G5" s="34" t="s">
        <v>39</v>
      </c>
      <c r="H5" s="34" t="s">
        <v>40</v>
      </c>
      <c r="I5" s="34" t="s">
        <v>41</v>
      </c>
      <c r="J5" s="34" t="s">
        <v>42</v>
      </c>
      <c r="K5" s="34" t="s">
        <v>43</v>
      </c>
      <c r="L5" s="34" t="s">
        <v>44</v>
      </c>
      <c r="M5" s="28"/>
    </row>
    <row r="6" spans="1:16" ht="32.25" customHeight="1" x14ac:dyDescent="0.25">
      <c r="A6" s="73" t="s">
        <v>83</v>
      </c>
      <c r="B6" s="67"/>
      <c r="C6" s="67"/>
      <c r="D6" s="26"/>
      <c r="E6" s="17">
        <f>IF($C$3=1397,'Male data'!AP2,
IF($C$3=1448,'Male data'!AP3,
IF($C$3=1461,'Male data'!AP4,
IF($C$3=1473,'Male data'!AP5,
IF($C$3=1486,'Male data'!AP6,
IF($C$3=1499,'Male data'!AP7,
IF($C$3=1511,'Male data'!AP8,
IF($C$3=1524,'Male data'!AP9,
IF($C$3=1537,'Male data'!AP10,
IF($C$3=1549,'Male data'!AP11,
IF($C$3=1562,'Male data'!AP12,
IF($C$3=1575,'Male data'!AP13,
IF($C$3=1588,'Male data'!AP14,
IF($C$3=1600,'Male data'!AP15,
IF($C$3=1613,'Male data'!AP16,
IF($C$3=1626,'Male data'!AP17,
IF($C$3=1638,'Male data'!AP18,
IF($C$3=1651,'Male data'!AP19,
IF($C$3=1664,'Male data'!AP20,
IF($C$3=1676,'Male data'!AP21,
IF($C$3=1689,'Male data'!AP22,
IF($C$3=1702,'Male data'!AP23,
IF($C$3=1715,'Male data'!AP24,
IF($C$3=1727,'Male data'!AP25,
IF($C$3=1740,'Male data'!AP26,
IF($C$3=1753,'Male data'!AP27,
IF($C$3=1765,'Male data'!AP28,
IF($C$3=1778,'Male data'!AP29,
IF($C$3=1791,'Male data'!AP30,
IF($C$3=1803,'Male data'!AP31,
IF($C$3=1816,'Male data'!AP32,
IF($C$3=1829,'Male data'!AP33,
IF($C$3=1842,'Male data'!AP34,
IF($C$3=1854,'Male data'!AP35,
IF($C$3=1867,'Male data'!AP36,
IF($C$3=1880,'Male data'!AP37,
IF($C$3=1892,'Male data'!AP38,
IF($C$3=1905,'Male data'!AP39,
IF($C$3=1918,'Male data'!AP40,
IF($C$3=1930,'Male data'!AP41,
IF($C$3=1943,'Male data'!AP42,
IF($C$3=1956,'Male data'!AP43,
IF($C$3=1969,'Male data'!AP44,
IF($C$3=1981,'Male data'!AP45,
IF($C$3=1994,'Male data'!AP46,
IF($C$3=2007,'Male data'!AP47,
IF($C$3=2019,'Male data'!AP48,
IF($C$3=2032,'Male data'!AP49,
IF($C$3=2045,'Male data'!AP50,)))))))))))))))))))))))))))))))))))))))))))))))))</f>
        <v>294.67691483240651</v>
      </c>
      <c r="F6" s="17">
        <f>IF($C$3=1397,'Male data'!AR2,
IF($C$3=1448,'Male data'!AR3,
IF($C$3=1461,'Male data'!AR4,
IF($C$3=1473,'Male data'!AR5,
IF($C$3=1486,'Male data'!AR6,
IF($C$3=1499,'Male data'!AR7,
IF($C$3=1511,'Male data'!AR8,
IF($C$3=1524,'Male data'!AR9,
IF($C$3=1537,'Male data'!AR10,
IF($C$3=1549,'Male data'!AR11,
IF($C$3=1562,'Male data'!AR12,
IF($C$3=1575,'Male data'!AR13,
IF($C$3=1588,'Male data'!AR14,
IF($C$3=1600,'Male data'!AR15,
IF($C$3=1613,'Male data'!AR16,
IF($C$3=1626,'Male data'!AR17,
IF($C$3=1638,'Male data'!AR18,
IF($C$3=1651,'Male data'!AR19,
IF($C$3=1664,'Male data'!AR20,
IF($C$3=1676,'Male data'!AR21,
IF($C$3=1689,'Male data'!AR22,
IF($C$3=1702,'Male data'!AR23,
IF($C$3=1715,'Male data'!AR24,
IF($C$3=1727,'Male data'!AR25,
IF($C$3=1740,'Male data'!AR26,
IF($C$3=1753,'Male data'!AR27,
IF($C$3=1765,'Male data'!AR28,
IF($C$3=1778,'Male data'!AR29,
IF($C$3=1791,'Male data'!AR30,
IF($C$3=1803,'Male data'!AR31,
IF($C$3=1816,'Male data'!AR32,
IF($C$3=1829,'Male data'!AR33,
IF($C$3=1842,'Male data'!AR34,
IF($C$3=1854,'Male data'!AR35,
IF($C$3=1867,'Male data'!AR36,
IF($C$3=1880,'Male data'!AR37,
IF($C$3=1892,'Male data'!AR38,
IF($C$3=1905,'Male data'!AR39,
IF($C$3=1918,'Male data'!AR40,
IF($C$3=1930,'Male data'!AR41,
IF($C$3=1943,'Male data'!AR42,
IF($C$3=1956,'Male data'!AR43,
IF($C$3=1969,'Male data'!AR44,
IF($C$3=1981,'Male data'!AR45,
IF($C$3=1994,'Male data'!AR46,
IF($C$3=2007,'Male data'!AR47,
IF($C$3=2019,'Male data'!AR48,
IF($C$3=2032,'Male data'!AR49,
IF($C$3=2045,'Male data'!AR50,)))))))))))))))))))))))))))))))))))))))))))))))))</f>
        <v>408.91042226443915</v>
      </c>
      <c r="G6" s="17">
        <f>IF($C$3=1397,'Male data'!AT2,
IF($C$3=1448,'Male data'!AT3,
IF($C$3=1461,'Male data'!AT4,
IF($C$3=1473,'Male data'!AT5,
IF($C$3=1486,'Male data'!AT6,
IF($C$3=1499,'Male data'!AT7,
IF($C$3=1511,'Male data'!AT8,
IF($C$3=1524,'Male data'!AT9,
IF($C$3=1537,'Male data'!AT10,
IF($C$3=1549,'Male data'!AT11,
IF($C$3=1562,'Male data'!AT12,
IF($C$3=1575,'Male data'!AT13,
IF($C$3=1588,'Male data'!AT14,
IF($C$3=1600,'Male data'!AT15,
IF($C$3=1613,'Male data'!AT16,
IF($C$3=1626,'Male data'!AT17,
IF($C$3=1638,'Male data'!AT18,
IF($C$3=1651,'Male data'!AT19,
IF($C$3=1664,'Male data'!AT20,
IF($C$3=1676,'Male data'!AT21,
IF($C$3=1689,'Male data'!AT22,
IF($C$3=1702,'Male data'!AT23,
IF($C$3=1715,'Male data'!AT24,
IF($C$3=1727,'Male data'!AT25,
IF($C$3=1740,'Male data'!AT26,
IF($C$3=1753,'Male data'!AT27,
IF($C$3=1765,'Male data'!AT28,
IF($C$3=1778,'Male data'!AT29,
IF($C$3=1791,'Male data'!AT30,
IF($C$3=1803,'Male data'!AT31,
IF($C$3=1816,'Male data'!AT32,
IF($C$3=1829,'Male data'!AT33,
IF($C$3=1842,'Male data'!AT34,
IF($C$3=1854,'Male data'!AT35,
IF($C$3=1867,'Male data'!AT36,
IF($C$3=1880,'Male data'!AT37,
IF($C$3=1892,'Male data'!AT38,
IF($C$3=1905,'Male data'!AT39,
IF($C$3=1918,'Male data'!AT40,
IF($C$3=1930,'Male data'!AT41,
IF($C$3=1943,'Male data'!AT42,
IF($C$3=1956,'Male data'!AT43,
IF($C$3=1969,'Male data'!AT44,
IF($C$3=1981,'Male data'!AT45,
IF($C$3=1994,'Male data'!AT46,
IF($C$3=2007,'Male data'!AT47,
IF($C$3=2019,'Male data'!AT48,
IF($C$3=2032,'Male data'!AT49,
IF($C$3=2045,'Male data'!AT50,)))))))))))))))))))))))))))))))))))))))))))))))))</f>
        <v>648.5</v>
      </c>
      <c r="H6" s="17">
        <f>IF($C$3=1397,'Male data'!AV2,
IF($C$3=1448,'Male data'!AV3,
IF($C$3=1461,'Male data'!AV4,
IF($C$3=1473,'Male data'!AV5,
IF($C$3=1486,'Male data'!AV6,
IF($C$3=1499,'Male data'!AV7,
IF($C$3=1511,'Male data'!AV8,
IF($C$3=1524,'Male data'!AV9,
IF($C$3=1537,'Male data'!AV10,
IF($C$3=1549,'Male data'!AV11,
IF($C$3=1562,'Male data'!AV12,
IF($C$3=1575,'Male data'!AV13,
IF($C$3=1588,'Male data'!AV14,
IF($C$3=1600,'Male data'!AV15,
IF($C$3=1613,'Male data'!AV16,
IF($C$3=1626,'Male data'!AV17,
IF($C$3=1638,'Male data'!AV18,
IF($C$3=1651,'Male data'!AV19,
IF($C$3=1664,'Male data'!AV20,
IF($C$3=1676,'Male data'!AV21,
IF($C$3=1689,'Male data'!AV22,
IF($C$3=1702,'Male data'!AV23,
IF($C$3=1715,'Male data'!AV24,
IF($C$3=1727,'Male data'!AV25,
IF($C$3=1740,'Male data'!AV26,
IF($C$3=1753,'Male data'!AV27,
IF($C$3=1765,'Male data'!AV28,
IF($C$3=1778,'Male data'!AV29,
IF($C$3=1791,'Male data'!AV30,
IF($C$3=1803,'Male data'!AV31,
IF($C$3=1816,'Male data'!AV32,
IF($C$3=1829,'Male data'!AV33,
IF($C$3=1842,'Male data'!AV34,
IF($C$3=1854,'Male data'!AV35,
IF($C$3=1867,'Male data'!AV36,
IF($C$3=1880,'Male data'!AV37,
IF($C$3=1892,'Male data'!AV38,
IF($C$3=1905,'Male data'!AV39,
IF($C$3=1918,'Male data'!AV40,
IF($C$3=1930,'Male data'!AV41,
IF($C$3=1943,'Male data'!AV42,
IF($C$3=1956,'Male data'!AV43,
IF($C$3=1969,'Male data'!AV44,
IF($C$3=1981,'Male data'!AV45,
IF($C$3=1994,'Male data'!AV46,
IF($C$3=2007,'Male data'!AV47,
IF($C$3=2019,'Male data'!AV48,
IF($C$3=2032,'Male data'!AV49,
IF($C$3=2045,'Male data'!AV50,)))))))))))))))))))))))))))))))))))))))))))))))))</f>
        <v>296.58395245602401</v>
      </c>
      <c r="I6" s="17">
        <f>IF($C$3=1397,'Male data'!J2,
IF($C$3=1448,'Male data'!J3,
IF($C$3=1461,'Male data'!J4,
IF($C$3=1473,'Male data'!J5,
IF($C$3=1486,'Male data'!J6,
IF($C$3=1499,'Male data'!J7,
IF($C$3=1511,'Male data'!J8,
IF($C$3=1524,'Male data'!J9,
IF($C$3=1537,'Male data'!J10,
IF($C$3=1549,'Male data'!J11,
IF($C$3=1562,'Male data'!J12,
IF($C$3=1575,'Male data'!J13,
IF($C$3=1588,'Male data'!J14,
IF($C$3=1600,'Male data'!J15,
IF($C$3=1613,'Male data'!J16,
IF($C$3=1626,'Male data'!J17,
IF($C$3=1638,'Male data'!J18,
IF($C$3=1651,'Male data'!J19,
IF($C$3=1664,'Male data'!J20,
IF($C$3=1676,'Male data'!J21,
IF($C$3=1689,'Male data'!J22,
IF($C$3=1702,'Male data'!J23,
IF($C$3=1715,'Male data'!J24,
IF($C$3=1727,'Male data'!J25,
IF($C$3=1740,'Male data'!J26,
IF($C$3=1753,'Male data'!J27,
IF($C$3=1765,'Male data'!J28,
IF($C$3=1778,'Male data'!J29,
IF($C$3=1791,'Male data'!J30,
IF($C$3=1803,'Male data'!J31,
IF($C$3=1816,'Male data'!J32,
IF($C$3=1829,'Male data'!J33,
IF($C$3=1842,'Male data'!J34,
IF($C$3=1854,'Male data'!J35,
IF($C$3=1867,'Male data'!J36,
IF($C$3=1880,'Male data'!J37,
IF($C$3=1892,'Male data'!J38,
IF($C$3=1905,'Male data'!J39,
IF($C$3=1918,'Male data'!J40,
IF($C$3=1930,'Male data'!J41,
IF($C$3=1943,'Male data'!J42,
IF($C$3=1956,'Male data'!J43,
IF($C$3=1969,'Male data'!J44,
IF($C$3=1981,'Male data'!J45,
IF($C$3=1994,'Male data'!J46,
IF($C$3=2007,'Male data'!J47,
IF($C$3=2019,'Male data'!J48,
IF($C$3=2032,'Male data'!J49,
IF($C$3=2045,'Male data'!J50,)))))))))))))))))))))))))))))))))))))))))))))))))</f>
        <v>396.119929753973</v>
      </c>
      <c r="J6" s="17">
        <f>IF($C$3=1397,'Male data'!L2,
IF($C$3=1448,'Male data'!L3,
IF($C$3=1461,'Male data'!L4,
IF($C$3=1473,'Male data'!L5,
IF($C$3=1486,'Male data'!L6,
IF($C$3=1499,'Male data'!L7,
IF($C$3=1511,'Male data'!L8,
IF($C$3=1524,'Male data'!L9,
IF($C$3=1537,'Male data'!L10,
IF($C$3=1549,'Male data'!L11,
IF($C$3=1562,'Male data'!L12,
IF($C$3=1575,'Male data'!L13,
IF($C$3=1588,'Male data'!L14,
IF($C$3=1600,'Male data'!L15,
IF($C$3=1613,'Male data'!L16,
IF($C$3=1626,'Male data'!L17,
IF($C$3=1638,'Male data'!L18,
IF($C$3=1651,'Male data'!L19,
IF($C$3=1664,'Male data'!L20,
IF($C$3=1676,'Male data'!L21,
IF($C$3=1689,'Male data'!L22,
IF($C$3=1702,'Male data'!L23,
IF($C$3=1715,'Male data'!L24,
IF($C$3=1727,'Male data'!L25,
IF($C$3=1740,'Male data'!L26,
IF($C$3=1753,'Male data'!L27,
IF($C$3=1765,'Male data'!L28,
IF($C$3=1778,'Male data'!L29,
IF($C$3=1791,'Male data'!L30,
IF($C$3=1803,'Male data'!L31,
IF($C$3=1816,'Male data'!L32,
IF($C$3=1829,'Male data'!L33,
IF($C$3=1842,'Male data'!L34,
IF($C$3=1854,'Male data'!L35,
IF($C$3=1867,'Male data'!L36,
IF($C$3=1880,'Male data'!L37,
IF($C$3=1892,'Male data'!L38,
IF($C$3=1905,'Male data'!L39,
IF($C$3=1918,'Male data'!L40,
IF($C$3=1930,'Male data'!L41,
IF($C$3=1943,'Male data'!L42,
IF($C$3=1956,'Male data'!L43,
IF($C$3=1969,'Male data'!L44,
IF($C$3=1981,'Male data'!L45,
IF($C$3=1994,'Male data'!L46,
IF($C$3=2007,'Male data'!L47,
IF($C$3=2019,'Male data'!L48,
IF($C$3=2032,'Male data'!L49,
IF($C$3=2045,'Male data'!L50,)))))))))))))))))))))))))))))))))))))))))))))))))</f>
        <v>763.96499999999992</v>
      </c>
      <c r="K6" s="17">
        <f>IF($C$3=1397,'Male data'!N2,
IF($C$3=1448,'Male data'!N3,
IF($C$3=1461,'Male data'!N4,
IF($C$3=1473,'Male data'!N5,
IF($C$3=1486,'Male data'!N6,
IF($C$3=1499,'Male data'!N7,
IF($C$3=1511,'Male data'!N8,
IF($C$3=1524,'Male data'!N9,
IF($C$3=1537,'Male data'!N10,
IF($C$3=1549,'Male data'!N11,
IF($C$3=1562,'Male data'!N12,
IF($C$3=1575,'Male data'!N13,
IF($C$3=1588,'Male data'!N14,
IF($C$3=1600,'Male data'!N15,
IF($C$3=1613,'Male data'!N16,
IF($C$3=1626,'Male data'!N17,
IF($C$3=1638,'Male data'!N18,
IF($C$3=1651,'Male data'!N19,
IF($C$3=1664,'Male data'!N20,
IF($C$3=1676,'Male data'!N21,
IF($C$3=1689,'Male data'!N22,
IF($C$3=1702,'Male data'!N23,
IF($C$3=1715,'Male data'!N24,
IF($C$3=1727,'Male data'!N25,
IF($C$3=1740,'Male data'!N26,
IF($C$3=1753,'Male data'!N27,
IF($C$3=1765,'Male data'!N28,
IF($C$3=1778,'Male data'!N29,
IF($C$3=1791,'Male data'!N30,
IF($C$3=1803,'Male data'!N31,
IF($C$3=1816,'Male data'!N32,
IF($C$3=1829,'Male data'!N33,
IF($C$3=1842,'Male data'!N34,
IF($C$3=1854,'Male data'!N35,
IF($C$3=1867,'Male data'!N36,
IF($C$3=1880,'Male data'!N37,
IF($C$3=1892,'Male data'!N38,
IF($C$3=1905,'Male data'!N39,
IF($C$3=1918,'Male data'!N40,
IF($C$3=1930,'Male data'!N41,
IF($C$3=1943,'Male data'!N42,
IF($C$3=1956,'Male data'!N43,
IF($C$3=1969,'Male data'!N44,
IF($C$3=1981,'Male data'!N45,
IF($C$3=1994,'Male data'!N46,
IF($C$3=2007,'Male data'!N47,
IF($C$3=2019,'Male data'!N48,
IF($C$3=2032,'Male data'!N49,
IF($C$3=2045,'Male data'!N50,)))))))))))))))))))))))))))))))))))))))))))))))))</f>
        <v>872.94721677278858</v>
      </c>
      <c r="L6" s="17">
        <f>IF($C$3=1397,'Male data'!F2,
IF($C$3=1448,'Male data'!F3,
IF($C$3=1461,'Male data'!F4,
IF($C$3=1473,'Male data'!F5,
IF($C$3=1486,'Male data'!F6,
IF($C$3=1499,'Male data'!F7,
IF($C$3=1511,'Male data'!F8,
IF($C$3=1524,'Male data'!F9,
IF($C$3=1537,'Male data'!F10,
IF($C$3=1549,'Male data'!F11,
IF($C$3=1562,'Male data'!F12,
IF($C$3=1575,'Male data'!F13,
IF($C$3=1588,'Male data'!F14,
IF($C$3=1600,'Male data'!F15,
IF($C$3=1613,'Male data'!F16,
IF($C$3=1626,'Male data'!F17,
IF($C$3=1638,'Male data'!F18,
IF($C$3=1651,'Male data'!F19,
IF($C$3=1664,'Male data'!F20,
IF($C$3=1676,'Male data'!F21,
IF($C$3=1689,'Male data'!F22,
IF($C$3=1702,'Male data'!F23,
IF($C$3=1715,'Male data'!F24,
IF($C$3=1727,'Male data'!F25,
IF($C$3=1740,'Male data'!F26,
IF($C$3=1753,'Male data'!F27,
IF($C$3=1765,'Male data'!F28,
IF($C$3=1778,'Male data'!F29,
IF($C$3=1791,'Male data'!F30,
IF($C$3=1803,'Male data'!F31,
IF($C$3=1816,'Male data'!F32,
IF($C$3=1829,'Male data'!F33,
IF($C$3=1842,'Male data'!F34,
IF($C$3=1854,'Male data'!F35,
IF($C$3=1867,'Male data'!F36,
IF($C$3=1880,'Male data'!F37,
IF($C$3=1892,'Male data'!F38,
IF($C$3=1905,'Male data'!F39,
IF($C$3=1918,'Male data'!F40,
IF($C$3=1930,'Male data'!F41,
IF($C$3=1943,'Male data'!F42,
IF($C$3=1956,'Male data'!F43,
IF($C$3=1969,'Male data'!F44,
IF($C$3=1981,'Male data'!F45,
IF($C$3=1994,'Male data'!F46,
IF($C$3=2007,'Male data'!F47,
IF($C$3=2019,'Male data'!F48,
IF($C$3=2032,'Male data'!F49,
IF($C$3=2045,'Male data'!F50,)))))))))))))))))))))))))))))))))))))))))))))))))</f>
        <v>1209.8733333333332</v>
      </c>
      <c r="M6" s="29"/>
    </row>
    <row r="7" spans="1:16" ht="15.75" x14ac:dyDescent="0.25">
      <c r="A7" s="54"/>
      <c r="B7" s="49" t="s">
        <v>80</v>
      </c>
      <c r="C7" s="49"/>
      <c r="D7" s="25"/>
      <c r="E7" s="28"/>
      <c r="F7" s="28"/>
      <c r="G7" s="29"/>
      <c r="H7" s="29"/>
      <c r="I7" s="29"/>
      <c r="J7" s="28"/>
      <c r="K7" s="28"/>
      <c r="L7" s="28"/>
      <c r="M7" s="29"/>
    </row>
    <row r="8" spans="1:16" s="43" customFormat="1" ht="36" customHeight="1" x14ac:dyDescent="0.2">
      <c r="A8" s="51">
        <f>+A7*25.4</f>
        <v>0</v>
      </c>
      <c r="B8" s="55" t="s">
        <v>79</v>
      </c>
      <c r="C8" s="49"/>
      <c r="D8" s="41"/>
      <c r="E8" s="34" t="s">
        <v>45</v>
      </c>
      <c r="F8" s="35" t="s">
        <v>46</v>
      </c>
      <c r="G8" s="35" t="s">
        <v>47</v>
      </c>
      <c r="H8" s="34" t="s">
        <v>48</v>
      </c>
      <c r="I8" s="34" t="s">
        <v>49</v>
      </c>
      <c r="J8" s="34" t="s">
        <v>50</v>
      </c>
      <c r="K8" s="42"/>
      <c r="L8" s="42"/>
      <c r="M8" s="42"/>
    </row>
    <row r="9" spans="1:16" ht="15.75" x14ac:dyDescent="0.25">
      <c r="A9" s="51">
        <f>+A7*2.54</f>
        <v>0</v>
      </c>
      <c r="B9" s="49" t="s">
        <v>81</v>
      </c>
      <c r="C9" s="49"/>
      <c r="D9" s="25"/>
      <c r="E9" s="16">
        <f>IF($C$3=1397,'Male data'!P2,
IF($C$3=1448,'Male data'!P3,
IF($C$3=1461,'Male data'!P4,
IF($C$3=1473,'Male data'!P5,
IF($C$3=1486,'Male data'!P6,
IF($C$3=1499,'Male data'!P7,
IF($C$3=1511,'Male data'!P8,
IF($C$3=1524,'Male data'!P9,
IF($C$3=1537,'Male data'!P10,
IF($C$3=1549,'Male data'!P11,
IF($C$3=1562,'Male data'!P12,
IF($C$3=1575,'Male data'!P13,
IF($C$3=1588,'Male data'!P14,
IF($C$3=1600,'Male data'!P15,
IF($C$3=1613,'Male data'!P16,
IF($C$3=1626,'Male data'!P17,
IF($C$3=1638,'Male data'!P18,
IF($C$3=1651,'Male data'!P19,
IF($C$3=1664,'Male data'!P20,
IF($C$3=1676,'Male data'!P21,
IF($C$3=1689,'Male data'!P22,
IF($C$3=1702,'Male data'!P23,
IF($C$3=1715,'Male data'!P24,
IF($C$3=1727,'Male data'!P25,
IF($C$3=1740,'Male data'!P26,
IF($C$3=1753,'Male data'!P27,
IF($C$3=1765,'Male data'!P28,
IF($C$3=1778,'Male data'!P29,
IF($C$3=1791,'Male data'!P30,
IF($C$3=1803,'Male data'!P31,
IF($C$3=1816,'Male data'!P32,
IF($C$3=1829,'Male data'!P33,
IF($C$3=1842,'Male data'!P34,
IF($C$3=1854,'Male data'!P35,
IF($C$3=1867,'Male data'!P36,
IF($C$3=1880,'Male data'!P37,
IF($C$3=1892,'Male data'!P38,
IF($C$3=1905,'Male data'!P39,
IF($C$3=1918,'Male data'!P40,
IF($C$3=1930,'Male data'!P41,
IF($C$3=1943,'Male data'!P42,
IF($C$3=1956,'Male data'!P43,
IF($C$3=1969,'Male data'!P44,
IF($C$3=1981,'Male data'!P45,
IF($C$3=1994,'Male data'!P46,
IF($C$3=2007,'Male data'!P47,
IF($C$3=2019,'Male data'!P48,
IF($C$3=2032,'Male data'!P49,
IF($C$3=2045,'Male data'!P50,)))))))))))))))))))))))))))))))))))))))))))))))))</f>
        <v>1374.2015376003251</v>
      </c>
      <c r="F9" s="16">
        <f>IF($C$3=1397,'Male data'!R2,
IF($C$3=1448,'Male data'!R3,
IF($C$3=1461,'Male data'!R4,
IF($C$3=1473,'Male data'!R5,
IF($C$3=1486,'Male data'!R6,
IF($C$3=1499,'Male data'!R7,
IF($C$3=1511,'Male data'!R8,
IF($C$3=1524,'Male data'!R9,
IF($C$3=1537,'Male data'!R10,
IF($C$3=1549,'Male data'!R11,
IF($C$3=1562,'Male data'!R12,
IF($C$3=1575,'Male data'!R13,
IF($C$3=1588,'Male data'!R14,
IF($C$3=1600,'Male data'!R15,
IF($C$3=1613,'Male data'!R16,
IF($C$3=1626,'Male data'!R17,
IF($C$3=1638,'Male data'!R18,
IF($C$3=1651,'Male data'!R19,
IF($C$3=1664,'Male data'!R20,
IF($C$3=1676,'Male data'!R21,
IF($C$3=1689,'Male data'!R22,
IF($C$3=1702,'Male data'!R23,
IF($C$3=1715,'Male data'!R24,
IF($C$3=1727,'Male data'!R25,
IF($C$3=1740,'Male data'!R26,
IF($C$3=1753,'Male data'!R27,
IF($C$3=1765,'Male data'!R28,
IF($C$3=1778,'Male data'!R29,
IF($C$3=1791,'Male data'!R30,
IF($C$3=1803,'Male data'!R31,
IF($C$3=1816,'Male data'!R32,
IF($C$3=1829,'Male data'!R33,
IF($C$3=1842,'Male data'!R34,
IF($C$3=1854,'Male data'!R35,
IF($C$3=1867,'Male data'!R36,
IF($C$3=1880,'Male data'!R37,
IF($C$3=1892,'Male data'!R38,
IF($C$3=1905,'Male data'!R39,
IF($C$3=1918,'Male data'!R40,
IF($C$3=1930,'Male data'!R41,
IF($C$3=1943,'Male data'!R42,
IF($C$3=1956,'Male data'!R43,
IF($C$3=1969,'Male data'!R44,
IF($C$3=1981,'Male data'!R45,
IF($C$3=1994,'Male data'!R46,
IF($C$3=2007,'Male data'!R47,
IF($C$3=2019,'Male data'!R48,
IF($C$3=2032,'Male data'!R49,
IF($C$3=2045,'Male data'!R50,)))))))))))))))))))))))))))))))))))))))))))))))))</f>
        <v>887.20714285714303</v>
      </c>
      <c r="G9" s="16">
        <f>IF($C$3=1397,'Male data'!H2,
IF($C$3=1448,'Male data'!H3,
IF($C$3=1461,'Male data'!H4,
IF($C$3=1473,'Male data'!H5,
IF($C$3=1486,'Male data'!H6,
IF($C$3=1499,'Male data'!H7,
IF($C$3=1511,'Male data'!H8,
IF($C$3=1524,'Male data'!H9,
IF($C$3=1537,'Male data'!H10,
IF($C$3=1549,'Male data'!H11,
IF($C$3=1562,'Male data'!H12,
IF($C$3=1575,'Male data'!H13,
IF($C$3=1588,'Male data'!H14,
IF($C$3=1600,'Male data'!H15,
IF($C$3=1613,'Male data'!H16,
IF($C$3=1626,'Male data'!H17,
IF($C$3=1638,'Male data'!H18,
IF($C$3=1651,'Male data'!H19,
IF($C$3=1664,'Male data'!H20,
IF($C$3=1676,'Male data'!H21,
IF($C$3=1689,'Male data'!H22,
IF($C$3=1702,'Male data'!H23,
IF($C$3=1715,'Male data'!H24,
IF($C$3=1727,'Male data'!H25,
IF($C$3=1740,'Male data'!H26,
IF($C$3=1753,'Male data'!H27,
IF($C$3=1765,'Male data'!H28,
IF($C$3=1778,'Male data'!H29,
IF($C$3=1791,'Male data'!H30,
IF($C$3=1803,'Male data'!H31,
IF($C$3=1816,'Male data'!H32,
IF($C$3=1829,'Male data'!H33,
IF($C$3=1842,'Male data'!H34,
IF($C$3=1854,'Male data'!H35,
IF($C$3=1867,'Male data'!H36,
IF($C$3=1880,'Male data'!H37,
IF($C$3=1892,'Male data'!H38,
IF($C$3=1905,'Male data'!H39,
IF($C$3=1918,'Male data'!H40,
IF($C$3=1930,'Male data'!H41,
IF($C$3=1943,'Male data'!H42,
IF($C$3=1956,'Male data'!H43,
IF($C$3=1969,'Male data'!H44,
IF($C$3=1981,'Male data'!H45,
IF($C$3=1994,'Male data'!H46,
IF($C$3=2007,'Male data'!H47,
IF($C$3=2019,'Male data'!H48,
IF($C$3=2032,'Male data'!H49,
IF($C$3=2045,'Male data'!H50,)))))))))))))))))))))))))))))))))))))))))))))))))</f>
        <v>1091.8733333333332</v>
      </c>
      <c r="H9" s="16">
        <f>IF($C$3=1397,'Male data'!AX2,
IF($C$3=1448,'Male data'!AX3,
IF($C$3=1461,'Male data'!AX4,
IF($C$3=1473,'Male data'!AX5,
IF($C$3=1486,'Male data'!AX6,
IF($C$3=1499,'Male data'!AX7,
IF($C$3=1511,'Male data'!AX8,
IF($C$3=1524,'Male data'!AX9,
IF($C$3=1537,'Male data'!AX10,
IF($C$3=1549,'Male data'!AX11,
IF($C$3=1562,'Male data'!AX12,
IF($C$3=1575,'Male data'!AX13,
IF($C$3=1588,'Male data'!AX14,
IF($C$3=1600,'Male data'!AX15,
IF($C$3=1613,'Male data'!AX16,
IF($C$3=1626,'Male data'!AX17,
IF($C$3=1638,'Male data'!AX18,
IF($C$3=1651,'Male data'!AX19,
IF($C$3=1664,'Male data'!AX20,
IF($C$3=1676,'Male data'!AX21,
IF($C$3=1689,'Male data'!AX22,
IF($C$3=1702,'Male data'!AX23,
IF($C$3=1715,'Male data'!AX24,
IF($C$3=1727,'Male data'!AX25,
IF($C$3=1740,'Male data'!AX26,
IF($C$3=1753,'Male data'!AX27,
IF($C$3=1765,'Male data'!AX28,
IF($C$3=1778,'Male data'!AX29,
IF($C$3=1791,'Male data'!AX30,
IF($C$3=1803,'Male data'!AX31,
IF($C$3=1816,'Male data'!AX32,
IF($C$3=1829,'Male data'!AX33,
IF($C$3=1842,'Male data'!AX34,
IF($C$3=1854,'Male data'!AX35,
IF($C$3=1867,'Male data'!AX36,
IF($C$3=1880,'Male data'!AX37,
IF($C$3=1892,'Male data'!AX38,
IF($C$3=1905,'Male data'!AX39,
IF($C$3=1918,'Male data'!AX40,
IF($C$3=1930,'Male data'!AX41,
IF($C$3=1943,'Male data'!AX42,
IF($C$3=1956,'Male data'!AX43,
IF($C$3=1969,'Male data'!AX44,
IF($C$3=1981,'Male data'!AX45,
IF($C$3=1994,'Male data'!AX46,
IF($C$3=2007,'Male data'!AX47,
IF($C$3=2019,'Male data'!AX48,
IF($C$3=2032,'Male data'!AX49,
IF($C$3=2045,'Male data'!AX50,)))))))))))))))))))))))))))))))))))))))))))))))))</f>
        <v>79.097079942988188</v>
      </c>
      <c r="I9" s="16">
        <f>IF($C$3=1397,'Male data'!AZ2,
IF($C$3=1448,'Male data'!AZ3,
IF($C$3=1461,'Male data'!AZ4,
IF($C$3=1473,'Male data'!AZ5,
IF($C$3=1486,'Male data'!AZ6,
IF($C$3=1499,'Male data'!AZ7,
IF($C$3=1511,'Male data'!AZ8,
IF($C$3=1524,'Male data'!AZ9,
IF($C$3=1537,'Male data'!AZ10,
IF($C$3=1549,'Male data'!AZ11,
IF($C$3=1562,'Male data'!AZ12,
IF($C$3=1575,'Male data'!AZ13,
IF($C$3=1588,'Male data'!AZ14,
IF($C$3=1600,'Male data'!AZ15,
IF($C$3=1613,'Male data'!AZ16,
IF($C$3=1626,'Male data'!AZ17,
IF($C$3=1638,'Male data'!AZ18,
IF($C$3=1651,'Male data'!AZ19,
IF($C$3=1664,'Male data'!AZ20,
IF($C$3=1676,'Male data'!AZ21,
IF($C$3=1689,'Male data'!AZ22,
IF($C$3=1702,'Male data'!AZ23,
IF($C$3=1715,'Male data'!AZ24,
IF($C$3=1727,'Male data'!AZ25,
IF($C$3=1740,'Male data'!AZ26,
IF($C$3=1753,'Male data'!AZ27,
IF($C$3=1765,'Male data'!AZ28,
IF($C$3=1778,'Male data'!AZ29,
IF($C$3=1791,'Male data'!AZ30,
IF($C$3=1803,'Male data'!AZ31,
IF($C$3=1816,'Male data'!AZ32,
IF($C$3=1829,'Male data'!AZ33,
IF($C$3=1842,'Male data'!AZ34,
IF($C$3=1854,'Male data'!AZ35,
IF($C$3=1867,'Male data'!AZ36,
IF($C$3=1880,'Male data'!AZ37,
IF($C$3=1892,'Male data'!AZ38,
IF($C$3=1905,'Male data'!AZ39,
IF($C$3=1918,'Male data'!AZ40,
IF($C$3=1930,'Male data'!AZ41,
IF($C$3=1943,'Male data'!AZ42,
IF($C$3=1956,'Male data'!AZ43,
IF($C$3=1969,'Male data'!AZ44,
IF($C$3=1981,'Male data'!AZ45,
IF($C$3=1994,'Male data'!AZ46,
IF($C$3=2007,'Male data'!AZ47,
IF($C$3=2019,'Male data'!AZ48,
IF($C$3=2032,'Male data'!AZ49,
IF($C$3=2045,'Male data'!AZ50,)))))))))))))))))))))))))))))))))))))))))))))))))</f>
        <v>167.40315180862149</v>
      </c>
      <c r="J9" s="16">
        <f>IF($C$3=1397,'Male data'!BB2,
IF($C$3=1448,'Male data'!BB3,
IF($C$3=1461,'Male data'!BB4,
IF($C$3=1473,'Male data'!BB5,
IF($C$3=1486,'Male data'!BB6,
IF($C$3=1499,'Male data'!BB7,
IF($C$3=1511,'Male data'!BB8,
IF($C$3=1524,'Male data'!BB9,
IF($C$3=1537,'Male data'!BB10,
IF($C$3=1549,'Male data'!BB11,
IF($C$3=1562,'Male data'!BB12,
IF($C$3=1575,'Male data'!BB13,
IF($C$3=1588,'Male data'!BB14,
IF($C$3=1600,'Male data'!BB15,
IF($C$3=1613,'Male data'!BB16,
IF($C$3=1626,'Male data'!BB17,
IF($C$3=1638,'Male data'!BB18,
IF($C$3=1651,'Male data'!BB19,
IF($C$3=1664,'Male data'!BB20,
IF($C$3=1676,'Male data'!BB21,
IF($C$3=1689,'Male data'!BB22,
IF($C$3=1702,'Male data'!BB23,
IF($C$3=1715,'Male data'!BB24,
IF($C$3=1727,'Male data'!BB25,
IF($C$3=1740,'Male data'!BB26,
IF($C$3=1753,'Male data'!BB27,
IF($C$3=1765,'Male data'!BB28,
IF($C$3=1778,'Male data'!BB29,
IF($C$3=1791,'Male data'!BB30,
IF($C$3=1803,'Male data'!BB31,
IF($C$3=1816,'Male data'!BB32,
IF($C$3=1829,'Male data'!BB33,
IF($C$3=1842,'Male data'!BB34,
IF($C$3=1854,'Male data'!BB35,
IF($C$3=1867,'Male data'!BB36,
IF($C$3=1880,'Male data'!BB37,
IF($C$3=1892,'Male data'!BB38,
IF($C$3=1905,'Male data'!BB39,
IF($C$3=1918,'Male data'!BB40,
IF($C$3=1930,'Male data'!BB41,
IF($C$3=1943,'Male data'!BB42,
IF($C$3=1956,'Male data'!BB43,
IF($C$3=1969,'Male data'!BB44,
IF($C$3=1981,'Male data'!BB45,
IF($C$3=1994,'Male data'!BB46,
IF($C$3=2007,'Male data'!BB47,
IF($C$3=2019,'Male data'!BB48,
IF($C$3=2032,'Male data'!BB49,
IF($C$3=2045,'Male data'!BB50,)))))))))))))))))))))))))))))))))))))))))))))))))</f>
        <v>103.20001453526001</v>
      </c>
      <c r="K9" s="25"/>
      <c r="L9" s="25"/>
      <c r="M9" s="25"/>
    </row>
    <row r="10" spans="1:16" ht="15.75" x14ac:dyDescent="0.25">
      <c r="A10" s="52"/>
      <c r="B10" s="49"/>
      <c r="C10" s="49"/>
    </row>
    <row r="11" spans="1:16" ht="15.75" x14ac:dyDescent="0.25">
      <c r="A11" s="51"/>
      <c r="B11" s="49"/>
      <c r="C11" s="49"/>
    </row>
  </sheetData>
  <sheetProtection algorithmName="SHA-512" hashValue="wtX7rCRY1k2jZ3Ix1ORN59A+yMkrwi0G4uVDfNX8lbbk2qo5trGlFZ3myswMepHjO0lVHkYk3uRgslsm4UZqxw==" saltValue="/QhX0GNm0dQe+33Ve7AJeA==" spinCount="100000" sheet="1" objects="1" scenarios="1" selectLockedCells="1"/>
  <mergeCells count="4">
    <mergeCell ref="A5:C5"/>
    <mergeCell ref="A6:C6"/>
    <mergeCell ref="C1:O1"/>
    <mergeCell ref="A1:B1"/>
  </mergeCells>
  <hyperlinks>
    <hyperlink ref="A1:B1" location="'main page'!A1" display="Back to main page" xr:uid="{61E299CB-51EB-40C3-A15C-51767941A343}"/>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promptTitle="Height" xr:uid="{8EFC6519-2549-4261-B0A2-8CBA53FB26D8}">
          <x14:formula1>
            <xm:f>'Male data'!$B$2:$B$50</xm:f>
          </x14:formula1>
          <xm:sqref>C3</xm:sqref>
        </x14:dataValidation>
        <x14:dataValidation type="list" allowBlank="1" showInputMessage="1" showErrorMessage="1" xr:uid="{874EB7A3-AB1F-4561-A17F-C39CC1B5ED33}">
          <x14:formula1>
            <xm:f>'C:\Users\schellt\Desktop\anthro\[Male anthro data.xlsx]ANSUR II MALE Public'!#REF!</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C0A5-1666-45D6-8150-A33ADB2A155E}">
  <dimension ref="A1:P9"/>
  <sheetViews>
    <sheetView showGridLines="0" zoomScaleNormal="100" workbookViewId="0">
      <selection activeCell="C3" sqref="C3"/>
    </sheetView>
  </sheetViews>
  <sheetFormatPr defaultColWidth="9.140625" defaultRowHeight="15" x14ac:dyDescent="0.25"/>
  <cols>
    <col min="1" max="1" width="9.140625" style="27"/>
    <col min="2" max="2" width="12.7109375" style="27" customWidth="1"/>
    <col min="3" max="4" width="10.85546875" style="27" customWidth="1"/>
    <col min="5" max="16" width="17.42578125" style="27" customWidth="1"/>
    <col min="17" max="16384" width="9.140625" style="27"/>
  </cols>
  <sheetData>
    <row r="1" spans="1:16" ht="18" x14ac:dyDescent="0.25">
      <c r="A1" s="76" t="s">
        <v>84</v>
      </c>
      <c r="B1" s="77"/>
      <c r="C1" s="78" t="s">
        <v>69</v>
      </c>
      <c r="D1" s="79"/>
      <c r="E1" s="79"/>
      <c r="F1" s="79"/>
      <c r="G1" s="79"/>
      <c r="H1" s="79"/>
      <c r="I1" s="79"/>
      <c r="J1" s="79"/>
      <c r="K1" s="79"/>
      <c r="L1" s="79"/>
      <c r="M1" s="79"/>
      <c r="N1" s="79"/>
      <c r="O1" s="79"/>
    </row>
    <row r="2" spans="1:16" ht="70.5" customHeight="1" x14ac:dyDescent="0.25">
      <c r="B2" s="58" t="s">
        <v>89</v>
      </c>
      <c r="C2" s="19" t="s">
        <v>85</v>
      </c>
      <c r="D2" s="19" t="s">
        <v>75</v>
      </c>
      <c r="E2" s="34" t="s">
        <v>28</v>
      </c>
      <c r="F2" s="35" t="s">
        <v>29</v>
      </c>
      <c r="G2" s="35" t="s">
        <v>30</v>
      </c>
      <c r="H2" s="35" t="s">
        <v>31</v>
      </c>
      <c r="I2" s="35" t="s">
        <v>32</v>
      </c>
      <c r="J2" s="35" t="s">
        <v>33</v>
      </c>
      <c r="K2" s="35" t="s">
        <v>34</v>
      </c>
      <c r="L2" s="35" t="s">
        <v>35</v>
      </c>
      <c r="M2" s="35" t="s">
        <v>36</v>
      </c>
      <c r="N2" s="36" t="s">
        <v>51</v>
      </c>
      <c r="O2" s="36" t="s">
        <v>52</v>
      </c>
      <c r="P2" s="40"/>
    </row>
    <row r="3" spans="1:16" ht="15.75" x14ac:dyDescent="0.25">
      <c r="B3" s="18"/>
      <c r="C3" s="6">
        <v>1588</v>
      </c>
      <c r="D3" s="15">
        <f>IF($C$3=1295,'Female data'!D2,
IF($C$3=1321,'Female data'!D3,
IF($C$3=1346,'Female data'!D4,
IF($C$3=1359,'Female data'!D5,
IF($C$3=1372,'Female data'!D6,
IF($C$3=1384,'Female data'!D7,
IF($C$3=1397,'Female data'!D8,
IF($C$3=1410,'Female data'!D9,
IF($C$3=1422,'Female data'!D10,
IF($C$3=1435,'Female data'!D11,
IF($C$3=1448,'Female data'!D12,
IF($C$3=1461,'Female data'!D13,
IF($C$3=1473,'Female data'!D14,
IF($C$3=1486,'Female data'!D15,
IF($C$3=1499,'Female data'!D16,
IF($C$3=1511,'Female data'!D17,
IF($C$3=1524,'Female data'!D18,
IF($C$3=1537,'Female data'!D19,
IF($C$3=1549,'Female data'!D20,
IF($C$3=1562,'Female data'!D21,
IF($C$3=1575,'Female data'!D22,
IF($C$3=1588,'Female data'!D23,
IF($C$3=1600,'Female data'!D24,
IF($C$3=1613,'Female data'!D25,
IF($C$3=1626,'Female data'!D26,
IF($C$3=1638,'Female data'!D27,
IF($C$3=1651,'Female data'!D28,
IF($C$3=1664,'Female data'!D29,
IF($C$3=1676,'Female data'!D30,
IF($C$3=1689,'Female data'!D31,
IF($C$3=1702,'Female data'!D32,
IF($C$3=1715,'Female data'!D33,
IF($C$3=1727,'Female data'!D34,
IF($C$3=1740,'Female data'!D35,
IF($C$3=1753,'Female data'!D36,
IF($C$3=1765,'Female data'!D37,
IF($C$3=1778,'Female data'!D38,
IF($C$3=1791,'Female data'!D39,
IF($C$3=1803,'Female data'!D40,
IF($C$3=1816,'Female data'!D41,
IF($C$3=1829,'Female data'!D42,
IF($C$3=1842,'Female data'!D43,))))))))))))))))))))))))))))))))))))))))))</f>
        <v>62.688770549886613</v>
      </c>
      <c r="E3" s="16">
        <f>IF($C$3=1295,'Female data'!AH2,
IF($C$3=1321,'Female data'!AH3,
IF($C$3=1346,'Female data'!AH4,
IF($C$3=1359,'Female data'!AH5,
IF($C$3=1372,'Female data'!AH6,
IF($C$3=1384,'Female data'!AH7,
IF($C$3=1397,'Female data'!AH8,
IF($C$3=1410,'Female data'!AH9,
IF($C$3=1422,'Female data'!AH10,
IF($C$3=1435,'Female data'!AH11,
IF($C$3=1448,'Female data'!AH12,
IF($C$3=1461,'Female data'!AH13,
IF($C$3=1473,'Female data'!AH14,
IF($C$3=1486,'Female data'!AH15,
IF($C$3=1499,'Female data'!AH16,
IF($C$3=1511,'Female data'!AH17,
IF($C$3=1524,'Female data'!AH18,
IF($C$3=1537,'Female data'!AH19,
IF($C$3=1549,'Female data'!AH20,
IF($C$3=1562,'Female data'!AH21,
IF($C$3=1575,'Female data'!AH22,
IF($C$3=1588,'Female data'!AH23,
IF($C$3=1600,'Female data'!AH24,
IF($C$3=1613,'Female data'!AH25,
IF($C$3=1626,'Female data'!AH26,
IF($C$3=1638,'Female data'!AH27,
IF($C$3=1651,'Female data'!AH28,
IF($C$3=1664,'Female data'!AH29,
IF($C$3=1676,'Female data'!AH30,
IF($C$3=1689,'Female data'!AH31,
IF($C$3=1702,'Female data'!AH32,
IF($C$3=1715,'Female data'!AH33,
IF($C$3=1727,'Female data'!AH34,
IF($C$3=1740,'Female data'!AH35,
IF($C$3=1753,'Female data'!AH36,
IF($C$3=1765,'Female data'!AH37,
IF($C$3=1778,'Female data'!AH38,
IF($C$3=1791,'Female data'!AH39,
IF($C$3=1803,'Female data'!AH40,
IF($C$3=1816,'Female data'!AH41,
IF($C$3=1829,'Female data'!AH42,
IF($C$3=1842,'Female data'!AH43,))))))))))))))))))))))))))))))))))))))))))</f>
        <v>1210.2141122112212</v>
      </c>
      <c r="F3" s="16">
        <f>IF($C$3=1295,'Female data'!AB2,
IF($C$3=1321,'Female data'!AB3,
IF($C$3=1346,'Female data'!AB4,
IF($C$3=1359,'Female data'!AB5,
IF($C$3=1372,'Female data'!AB6,
IF($C$3=1384,'Female data'!AB7,
IF($C$3=1397,'Female data'!AB8,
IF($C$3=1410,'Female data'!AB9,
IF($C$3=1422,'Female data'!AB10,
IF($C$3=1435,'Female data'!AB11,
IF($C$3=1448,'Female data'!AB12,
IF($C$3=1461,'Female data'!AB13,
IF($C$3=1473,'Female data'!AB14,
IF($C$3=1486,'Female data'!AB15,
IF($C$3=1499,'Female data'!AB16,
IF($C$3=1511,'Female data'!AB17,
IF($C$3=1524,'Female data'!AB18,
IF($C$3=1537,'Female data'!AB19,
IF($C$3=1549,'Female data'!AB20,
IF($C$3=1562,'Female data'!AB21,
IF($C$3=1575,'Female data'!AB22,
IF($C$3=1588,'Female data'!AB23,
IF($C$3=1600,'Female data'!AB24,
IF($C$3=1613,'Female data'!AB25,
IF($C$3=1626,'Female data'!AB26,
IF($C$3=1638,'Female data'!AB27,
IF($C$3=1651,'Female data'!AB28,
IF($C$3=1664,'Female data'!AB29,
IF($C$3=1676,'Female data'!AB30,
IF($C$3=1689,'Female data'!AB31,
IF($C$3=1702,'Female data'!AB32,
IF($C$3=1715,'Female data'!AB33,
IF($C$3=1727,'Female data'!AB34,
IF($C$3=1740,'Female data'!AB35,
IF($C$3=1753,'Female data'!AB36,
IF($C$3=1765,'Female data'!AB37,
IF($C$3=1778,'Female data'!AB38,
IF($C$3=1791,'Female data'!AB39,
IF($C$3=1803,'Female data'!AB40,
IF($C$3=1816,'Female data'!AB41,
IF($C$3=1829,'Female data'!AB42,
IF($C$3=1842,'Female data'!AB43,))))))))))))))))))))))))))))))))))))))))))</f>
        <v>1121.4099999999999</v>
      </c>
      <c r="G3" s="16">
        <f>IF($C$3=1295,'Female data'!AD2,
IF($C$3=1321,'Female data'!AD3,
IF($C$3=1346,'Female data'!AD4,
IF($C$3=1359,'Female data'!AD5,
IF($C$3=1372,'Female data'!AD6,
IF($C$3=1384,'Female data'!AD7,
IF($C$3=1397,'Female data'!AD8,
IF($C$3=1410,'Female data'!AD9,
IF($C$3=1422,'Female data'!AD10,
IF($C$3=1435,'Female data'!AD11,
IF($C$3=1448,'Female data'!AD12,
IF($C$3=1461,'Female data'!AD13,
IF($C$3=1473,'Female data'!AD14,
IF($C$3=1486,'Female data'!AD15,
IF($C$3=1499,'Female data'!AD16,
IF($C$3=1511,'Female data'!AD17,
IF($C$3=1524,'Female data'!AD18,
IF($C$3=1537,'Female data'!AD19,
IF($C$3=1549,'Female data'!AD20,
IF($C$3=1562,'Female data'!AD21,
IF($C$3=1575,'Female data'!AD22,
IF($C$3=1588,'Female data'!AD23,
IF($C$3=1600,'Female data'!AD24,
IF($C$3=1613,'Female data'!AD25,
IF($C$3=1626,'Female data'!AD26,
IF($C$3=1638,'Female data'!AD27,
IF($C$3=1651,'Female data'!AD28,
IF($C$3=1664,'Female data'!AD29,
IF($C$3=1676,'Female data'!AD30,
IF($C$3=1689,'Female data'!AD31,
IF($C$3=1702,'Female data'!AD32,
IF($C$3=1715,'Female data'!AD33,
IF($C$3=1727,'Female data'!AD34,
IF($C$3=1740,'Female data'!AD35,
IF($C$3=1753,'Female data'!AD36,
IF($C$3=1765,'Female data'!AD37,
IF($C$3=1778,'Female data'!AD38,
IF($C$3=1791,'Female data'!AD39,
IF($C$3=1803,'Female data'!AD40,
IF($C$3=1816,'Female data'!AD41,
IF($C$3=1829,'Female data'!AD42,
IF($C$3=1842,'Female data'!AD43,))))))))))))))))))))))))))))))))))))))))))</f>
        <v>1632.82</v>
      </c>
      <c r="H3" s="16">
        <f>IF($C$3=1295,'Female data'!AF2,
IF($C$3=1321,'Female data'!AF3,
IF($C$3=1346,'Female data'!AF4,
IF($C$3=1359,'Female data'!AF5,
IF($C$3=1372,'Female data'!AF6,
IF($C$3=1384,'Female data'!AF7,
IF($C$3=1397,'Female data'!AF8,
IF($C$3=1410,'Female data'!AF9,
IF($C$3=1422,'Female data'!AF10,
IF($C$3=1435,'Female data'!AF11,
IF($C$3=1448,'Female data'!AF12,
IF($C$3=1461,'Female data'!AF13,
IF($C$3=1473,'Female data'!AF14,
IF($C$3=1486,'Female data'!AF15,
IF($C$3=1499,'Female data'!AF16,
IF($C$3=1511,'Female data'!AF17,
IF($C$3=1524,'Female data'!AF18,
IF($C$3=1537,'Female data'!AF19,
IF($C$3=1549,'Female data'!AF20,
IF($C$3=1562,'Female data'!AF21,
IF($C$3=1575,'Female data'!AF22,
IF($C$3=1588,'Female data'!AF23,
IF($C$3=1600,'Female data'!AF24,
IF($C$3=1613,'Female data'!AF25,
IF($C$3=1626,'Female data'!AF26,
IF($C$3=1638,'Female data'!AF27,
IF($C$3=1651,'Female data'!AF28,
IF($C$3=1664,'Female data'!AF29,
IF($C$3=1676,'Female data'!AF30,
IF($C$3=1689,'Female data'!AF31,
IF($C$3=1702,'Female data'!AF32,
IF($C$3=1715,'Female data'!AF33,
IF($C$3=1727,'Female data'!AF34,
IF($C$3=1740,'Female data'!AF35,
IF($C$3=1753,'Female data'!AF36,
IF($C$3=1765,'Female data'!AF37,
IF($C$3=1778,'Female data'!AF38,
IF($C$3=1791,'Female data'!AF39,
IF($C$3=1803,'Female data'!AF40,
IF($C$3=1816,'Female data'!AF41,
IF($C$3=1829,'Female data'!AF42,
IF($C$3=1842,'Female data'!AF43,))))))))))))))))))))))))))))))))))))))))))</f>
        <v>387.37027227722768</v>
      </c>
      <c r="I3" s="16">
        <f>IF($C$3=1295,'Female data'!AJ2,
IF($C$3=1321,'Female data'!AJ3,
IF($C$3=1346,'Female data'!AJ4,
IF($C$3=1359,'Female data'!AJ5,
IF($C$3=1372,'Female data'!AJ6,
IF($C$3=1384,'Female data'!AJ7,
IF($C$3=1397,'Female data'!AJ8,
IF($C$3=1410,'Female data'!AJ9,
IF($C$3=1422,'Female data'!AJ10,
IF($C$3=1435,'Female data'!AJ11,
IF($C$3=1448,'Female data'!AJ12,
IF($C$3=1461,'Female data'!AJ13,
IF($C$3=1473,'Female data'!AJ14,
IF($C$3=1486,'Female data'!AJ15,
IF($C$3=1499,'Female data'!AJ16,
IF($C$3=1511,'Female data'!AJ17,
IF($C$3=1524,'Female data'!AJ18,
IF($C$3=1537,'Female data'!AJ19,
IF($C$3=1549,'Female data'!AJ20,
IF($C$3=1562,'Female data'!AJ21,
IF($C$3=1575,'Female data'!AJ22,
IF($C$3=1588,'Female data'!AJ23,
IF($C$3=1600,'Female data'!AJ24,
IF($C$3=1613,'Female data'!AJ25,
IF($C$3=1626,'Female data'!AJ26,
IF($C$3=1638,'Female data'!AJ27,
IF($C$3=1651,'Female data'!AJ28,
IF($C$3=1664,'Female data'!AJ29,
IF($C$3=1676,'Female data'!AJ30,
IF($C$3=1689,'Female data'!AJ31,
IF($C$3=1702,'Female data'!AJ32,
IF($C$3=1715,'Female data'!AJ33,
IF($C$3=1727,'Female data'!AJ34,
IF($C$3=1740,'Female data'!AJ35,
IF($C$3=1753,'Female data'!AJ36,
IF($C$3=1765,'Female data'!AJ37,
IF($C$3=1778,'Female data'!AJ38,
IF($C$3=1791,'Female data'!AJ39,
IF($C$3=1803,'Female data'!AJ40,
IF($C$3=1816,'Female data'!AJ41,
IF($C$3=1829,'Female data'!AJ42,
IF($C$3=1842,'Female data'!AJ43,))))))))))))))))))))))))))))))))))))))))))</f>
        <v>518.16</v>
      </c>
      <c r="J3" s="16">
        <f>IF($C$3=1295,'Female data'!Z2,
IF($C$3=1321,'Female data'!Z3,
IF($C$3=1346,'Female data'!Z4,
IF($C$3=1359,'Female data'!Z5,
IF($C$3=1372,'Female data'!Z6,
IF($C$3=1384,'Female data'!Z7,
IF($C$3=1397,'Female data'!Z8,
IF($C$3=1410,'Female data'!Z9,
IF($C$3=1422,'Female data'!Z10,
IF($C$3=1435,'Female data'!Z11,
IF($C$3=1448,'Female data'!Z12,
IF($C$3=1461,'Female data'!Z13,
IF($C$3=1473,'Female data'!Z14,
IF($C$3=1486,'Female data'!Z15,
IF($C$3=1499,'Female data'!Z16,
IF($C$3=1511,'Female data'!Z17,
IF($C$3=1524,'Female data'!Z18,
IF($C$3=1537,'Female data'!Z19,
IF($C$3=1549,'Female data'!Z20,
IF($C$3=1562,'Female data'!Z21,
IF($C$3=1575,'Female data'!Z22,
IF($C$3=1588,'Female data'!Z23,
IF($C$3=1600,'Female data'!Z24,
IF($C$3=1613,'Female data'!Z25,
IF($C$3=1626,'Female data'!Z26,
IF($C$3=1638,'Female data'!Z27,
IF($C$3=1651,'Female data'!Z28,
IF($C$3=1664,'Female data'!Z29,
IF($C$3=1676,'Female data'!Z30,
IF($C$3=1689,'Female data'!Z31,
IF($C$3=1702,'Female data'!Z32,
IF($C$3=1715,'Female data'!Z33,
IF($C$3=1727,'Female data'!Z34,
IF($C$3=1740,'Female data'!Z35,
IF($C$3=1753,'Female data'!Z36,
IF($C$3=1765,'Female data'!Z37,
IF($C$3=1778,'Female data'!Z38,
IF($C$3=1791,'Female data'!Z39,
IF($C$3=1803,'Female data'!Z40,
IF($C$3=1816,'Female data'!Z41,
IF($C$3=1829,'Female data'!Z42,
IF($C$3=1842,'Female data'!Z43,))))))))))))))))))))))))))))))))))))))))))</f>
        <v>617.22</v>
      </c>
      <c r="K3" s="16">
        <f>IF($C$3=1295,'Female data'!V2,
IF($C$3=1321,'Female data'!V3,
IF($C$3=1346,'Female data'!V4,
IF($C$3=1359,'Female data'!V5,
IF($C$3=1372,'Female data'!V6,
IF($C$3=1384,'Female data'!V7,
IF($C$3=1397,'Female data'!V8,
IF($C$3=1410,'Female data'!V9,
IF($C$3=1422,'Female data'!V10,
IF($C$3=1435,'Female data'!V11,
IF($C$3=1448,'Female data'!V12,
IF($C$3=1461,'Female data'!V13,
IF($C$3=1473,'Female data'!V14,
IF($C$3=1486,'Female data'!V15,
IF($C$3=1499,'Female data'!V16,
IF($C$3=1511,'Female data'!V17,
IF($C$3=1524,'Female data'!V18,
IF($C$3=1537,'Female data'!V19,
IF($C$3=1549,'Female data'!V20,
IF($C$3=1562,'Female data'!V21,
IF($C$3=1575,'Female data'!V22,
IF($C$3=1588,'Female data'!V23,
IF($C$3=1600,'Female data'!V24,
IF($C$3=1613,'Female data'!V25,
IF($C$3=1626,'Female data'!V26,
IF($C$3=1638,'Female data'!V27,
IF($C$3=1651,'Female data'!V28,
IF($C$3=1664,'Female data'!V29,
IF($C$3=1676,'Female data'!V30,
IF($C$3=1689,'Female data'!V31,
IF($C$3=1702,'Female data'!V32,
IF($C$3=1715,'Female data'!V33,
IF($C$3=1727,'Female data'!V34,
IF($C$3=1740,'Female data'!V35,
IF($C$3=1753,'Female data'!V36,
IF($C$3=1765,'Female data'!V37,
IF($C$3=1778,'Female data'!V38,
IF($C$3=1791,'Female data'!V39,
IF($C$3=1803,'Female data'!V40,
IF($C$3=1816,'Female data'!V41,
IF($C$3=1829,'Female data'!V42,
IF($C$3=1842,'Female data'!V43,))))))))))))))))))))))))))))))))))))))))))</f>
        <v>468.6939108910891</v>
      </c>
      <c r="L3" s="16">
        <f>IF($C$3=1295,'Female data'!T2,
IF($C$3=1321,'Female data'!T3,
IF($C$3=1346,'Female data'!T4,
IF($C$3=1359,'Female data'!T5,
IF($C$3=1372,'Female data'!T6,
IF($C$3=1384,'Female data'!T7,
IF($C$3=1397,'Female data'!T8,
IF($C$3=1410,'Female data'!T9,
IF($C$3=1422,'Female data'!T10,
IF($C$3=1435,'Female data'!T11,
IF($C$3=1448,'Female data'!T12,
IF($C$3=1461,'Female data'!T13,
IF($C$3=1473,'Female data'!T14,
IF($C$3=1486,'Female data'!T15,
IF($C$3=1499,'Female data'!T16,
IF($C$3=1511,'Female data'!T17,
IF($C$3=1524,'Female data'!T18,
IF($C$3=1537,'Female data'!T19,
IF($C$3=1549,'Female data'!T20,
IF($C$3=1562,'Female data'!T21,
IF($C$3=1575,'Female data'!T22,
IF($C$3=1588,'Female data'!T23,
IF($C$3=1600,'Female data'!T24,
IF($C$3=1613,'Female data'!T25,
IF($C$3=1626,'Female data'!T26,
IF($C$3=1638,'Female data'!T27,
IF($C$3=1651,'Female data'!T28,
IF($C$3=1664,'Female data'!T29,
IF($C$3=1676,'Female data'!T30,
IF($C$3=1689,'Female data'!T31,
IF($C$3=1702,'Female data'!T32,
IF($C$3=1715,'Female data'!T33,
IF($C$3=1727,'Female data'!T34,
IF($C$3=1740,'Female data'!T35,
IF($C$3=1753,'Female data'!T36,
IF($C$3=1765,'Female data'!T37,
IF($C$3=1778,'Female data'!T38,
IF($C$3=1791,'Female data'!T39,
IF($C$3=1803,'Female data'!T40,
IF($C$3=1816,'Female data'!T41,
IF($C$3=1829,'Female data'!T42,
IF($C$3=1842,'Female data'!T43,))))))))))))))))))))))))))))))))))))))))))</f>
        <v>570.88287128712864</v>
      </c>
      <c r="M3" s="16">
        <f>IF($C$3=1295,'Female data'!X2,
IF($C$3=1321,'Female data'!X3,
IF($C$3=1346,'Female data'!X4,
IF($C$3=1359,'Female data'!X5,
IF($C$3=1372,'Female data'!X6,
IF($C$3=1384,'Female data'!X7,
IF($C$3=1397,'Female data'!X8,
IF($C$3=1410,'Female data'!X9,
IF($C$3=1422,'Female data'!X10,
IF($C$3=1435,'Female data'!X11,
IF($C$3=1448,'Female data'!X12,
IF($C$3=1461,'Female data'!X13,
IF($C$3=1473,'Female data'!X14,
IF($C$3=1486,'Female data'!X15,
IF($C$3=1499,'Female data'!X16,
IF($C$3=1511,'Female data'!X17,
IF($C$3=1524,'Female data'!X18,
IF($C$3=1537,'Female data'!X19,
IF($C$3=1549,'Female data'!X20,
IF($C$3=1562,'Female data'!X21,
IF($C$3=1575,'Female data'!X22,
IF($C$3=1588,'Female data'!X23,
IF($C$3=1600,'Female data'!X24,
IF($C$3=1613,'Female data'!X25,
IF($C$3=1626,'Female data'!X26,
IF($C$3=1638,'Female data'!X27,
IF($C$3=1651,'Female data'!X28,
IF($C$3=1664,'Female data'!X29,
IF($C$3=1676,'Female data'!X30,
IF($C$3=1689,'Female data'!X31,
IF($C$3=1702,'Female data'!X32,
IF($C$3=1715,'Female data'!X33,
IF($C$3=1727,'Female data'!X34,
IF($C$3=1740,'Female data'!X35,
IF($C$3=1753,'Female data'!X36,
IF($C$3=1765,'Female data'!X37,
IF($C$3=1778,'Female data'!X38,
IF($C$3=1791,'Female data'!X39,
IF($C$3=1803,'Female data'!X40,
IF($C$3=1816,'Female data'!X41,
IF($C$3=1829,'Female data'!X42,
IF($C$3=1842,'Female data'!X43,))))))))))))))))))))))))))))))))))))))))))</f>
        <v>499.00720915841589</v>
      </c>
      <c r="N3" s="37">
        <f>IF($C$3=1295,'Female data'!AN2,
IF($C$3=1321,'Female data'!AN3,
IF($C$3=1346,'Female data'!AN4,
IF($C$3=1359,'Female data'!AN5,
IF($C$3=1372,'Female data'!AN6,
IF($C$3=1384,'Female data'!AN7,
IF($C$3=1397,'Female data'!AN8,
IF($C$3=1410,'Female data'!AN9,
IF($C$3=1422,'Female data'!AN10,
IF($C$3=1435,'Female data'!AN11,
IF($C$3=1448,'Female data'!AN12,
IF($C$3=1461,'Female data'!AN13,
IF($C$3=1473,'Female data'!AN14,
IF($C$3=1486,'Female data'!AN15,
IF($C$3=1499,'Female data'!AN16,
IF($C$3=1511,'Female data'!AN17,
IF($C$3=1524,'Female data'!AN18,
IF($C$3=1537,'Female data'!AN19,
IF($C$3=1549,'Female data'!AN20,
IF($C$3=1562,'Female data'!AN21,
IF($C$3=1575,'Female data'!AN22,
IF($C$3=1588,'Female data'!AN23,
IF($C$3=1600,'Female data'!AN24,
IF($C$3=1613,'Female data'!AN25,
IF($C$3=1626,'Female data'!AN26,
IF($C$3=1638,'Female data'!AN27,
IF($C$3=1651,'Female data'!AN28,
IF($C$3=1664,'Female data'!AN29,
IF($C$3=1676,'Female data'!AN30,
IF($C$3=1689,'Female data'!AN31,
IF($C$3=1702,'Female data'!AN32,
IF($C$3=1715,'Female data'!AN33,
IF($C$3=1727,'Female data'!AN34,
IF($C$3=1740,'Female data'!AN35,
IF($C$3=1753,'Female data'!AN36,
IF($C$3=1765,'Female data'!AN37,
IF($C$3=1778,'Female data'!AN38,
IF($C$3=1791,'Female data'!AN39,
IF($C$3=1803,'Female data'!AN40,
IF($C$3=1816,'Female data'!AN41,
IF($C$3=1829,'Female data'!AN42,
IF($C$3=1842,'Female data'!AN43,))))))))))))))))))))))))))))))))))))))))))</f>
        <v>969.56346154999994</v>
      </c>
      <c r="O3" s="32">
        <f>IF($C$3=1295,'Female data'!AL2,
IF($C$3=1321,'Female data'!AL3,
IF($C$3=1346,'Female data'!AL4,
IF($C$3=1359,'Female data'!AL5,
IF($C$3=1372,'Female data'!AL6,
IF($C$3=1384,'Female data'!AL7,
IF($C$3=1397,'Female data'!AL8,
IF($C$3=1410,'Female data'!AL9,
IF($C$3=1422,'Female data'!AL10,
IF($C$3=1435,'Female data'!AL11,
IF($C$3=1448,'Female data'!AL12,
IF($C$3=1461,'Female data'!AL13,
IF($C$3=1473,'Female data'!AL14,
IF($C$3=1486,'Female data'!AL15,
IF($C$3=1499,'Female data'!AL16,
IF($C$3=1511,'Female data'!AL17,
IF($C$3=1524,'Female data'!AL18,
IF($C$3=1537,'Female data'!AL19,
IF($C$3=1549,'Female data'!AL20,
IF($C$3=1562,'Female data'!AL21,
IF($C$3=1575,'Female data'!AL22,
IF($C$3=1588,'Female data'!AL23,
IF($C$3=1600,'Female data'!AL24,
IF($C$3=1613,'Female data'!AL25,
IF($C$3=1626,'Female data'!AL26,
IF($C$3=1638,'Female data'!AL27,
IF($C$3=1651,'Female data'!AL28,
IF($C$3=1664,'Female data'!AL29,
IF($C$3=1676,'Female data'!AL30,
IF($C$3=1689,'Female data'!AL31,
IF($C$3=1702,'Female data'!AL32,
IF($C$3=1715,'Female data'!AL33,
IF($C$3=1727,'Female data'!AL34,
IF($C$3=1740,'Female data'!AL35,
IF($C$3=1753,'Female data'!AL36,
IF($C$3=1765,'Female data'!AL37,
IF($C$3=1778,'Female data'!AL38,
IF($C$3=1791,'Female data'!AL39,
IF($C$3=1803,'Female data'!AL40,
IF($C$3=1816,'Female data'!AL41,
IF($C$3=1829,'Female data'!AL42,
IF($C$3=1842,'Female data'!AL43,))))))))))))))))))))))))))))))))))))))))))</f>
        <v>554.70627062706274</v>
      </c>
    </row>
    <row r="4" spans="1:16" ht="15.75" x14ac:dyDescent="0.25">
      <c r="B4" s="38"/>
      <c r="C4" s="39"/>
      <c r="D4" s="25"/>
      <c r="E4" s="25"/>
      <c r="F4" s="25"/>
      <c r="G4" s="25"/>
      <c r="H4" s="25"/>
      <c r="I4" s="25"/>
      <c r="J4" s="25"/>
      <c r="K4" s="26"/>
      <c r="L4" s="25"/>
      <c r="M4" s="25"/>
    </row>
    <row r="5" spans="1:16" ht="54" customHeight="1" x14ac:dyDescent="0.25">
      <c r="A5" s="71" t="s">
        <v>78</v>
      </c>
      <c r="B5" s="72"/>
      <c r="C5" s="72"/>
      <c r="D5" s="25"/>
      <c r="E5" s="34" t="s">
        <v>37</v>
      </c>
      <c r="F5" s="34" t="s">
        <v>38</v>
      </c>
      <c r="G5" s="34" t="s">
        <v>39</v>
      </c>
      <c r="H5" s="34" t="s">
        <v>40</v>
      </c>
      <c r="I5" s="34" t="s">
        <v>41</v>
      </c>
      <c r="J5" s="34" t="s">
        <v>42</v>
      </c>
      <c r="K5" s="34" t="s">
        <v>43</v>
      </c>
      <c r="L5" s="34" t="s">
        <v>44</v>
      </c>
      <c r="M5" s="28"/>
    </row>
    <row r="6" spans="1:16" ht="33" customHeight="1" x14ac:dyDescent="0.25">
      <c r="A6" s="73" t="s">
        <v>83</v>
      </c>
      <c r="B6" s="67"/>
      <c r="C6" s="67"/>
      <c r="D6" s="26"/>
      <c r="E6" s="17">
        <f>IF($C$3=1295,'Female data'!AT2,
IF($C$3=1321,'Female data'!AT3,
IF($C$3=1346,'Female data'!AT4,
IF($C$3=1359,'Female data'!AT5,
IF($C$3=1372,'Female data'!AT6,
IF($C$3=1384,'Female data'!AT7,
IF($C$3=1397,'Female data'!AT8,
IF($C$3=1410,'Female data'!AT9,
IF($C$3=1422,'Female data'!AT10,
IF($C$3=1435,'Female data'!AT11,
IF($C$3=1448,'Female data'!AT12,
IF($C$3=1461,'Female data'!AT13,
IF($C$3=1473,'Female data'!AT14,
IF($C$3=1486,'Female data'!AT15,
IF($C$3=1499,'Female data'!AT16,
IF($C$3=1511,'Female data'!AT17,
IF($C$3=1524,'Female data'!AT18,
IF($C$3=1537,'Female data'!AT19,
IF($C$3=1549,'Female data'!AT20,
IF($C$3=1562,'Female data'!AT21,
IF($C$3=1575,'Female data'!AT22,
IF($C$3=1588,'Female data'!AT23,
IF($C$3=1600,'Female data'!AT24,
IF($C$3=1613,'Female data'!AT25,
IF($C$3=1626,'Female data'!AT26,
IF($C$3=1638,'Female data'!AT27,
IF($C$3=1651,'Female data'!AT28,
IF($C$3=1664,'Female data'!AT29,
IF($C$3=1676,'Female data'!AT30,
IF($C$3=1689,'Female data'!AT31,
IF($C$3=1702,'Female data'!AT32,
IF($C$3=1715,'Female data'!AT33,
IF($C$3=1727,'Female data'!AT34,
IF($C$3=1740,'Female data'!AT35,
IF($C$3=1753,'Female data'!AT36,
IF($C$3=1765,'Female data'!AT37,
IF($C$3=1778,'Female data'!AT38,
IF($C$3=1791,'Female data'!AT39,
IF($C$3=1803,'Female data'!AT40,
IF($C$3=1816,'Female data'!AT41,
IF($C$3=1829,'Female data'!AT42,
IF($C$3=1842,'Female data'!AT43,))))))))))))))))))))))))))))))))))))))))))</f>
        <v>700.5</v>
      </c>
      <c r="F6" s="17">
        <f>IF($C$3=1295,'Female data'!AR2,
IF($C$3=1321,'Female data'!AR3,
IF($C$3=1346,'Female data'!AR4,
IF($C$3=1359,'Female data'!AR5,
IF($C$3=1372,'Female data'!AR6,
IF($C$3=1384,'Female data'!AR7,
IF($C$3=1397,'Female data'!AR8,
IF($C$3=1410,'Female data'!AR9,
IF($C$3=1422,'Female data'!AR10,
IF($C$3=1435,'Female data'!AR11,
IF($C$3=1448,'Female data'!AR12,
IF($C$3=1461,'Female data'!AR13,
IF($C$3=1473,'Female data'!AR14,
IF($C$3=1486,'Female data'!AR15,
IF($C$3=1499,'Female data'!AR16,
IF($C$3=1511,'Female data'!AR17,
IF($C$3=1524,'Female data'!AR18,
IF($C$3=1537,'Female data'!AR19,
IF($C$3=1549,'Female data'!AR20,
IF($C$3=1562,'Female data'!AR21,
IF($C$3=1575,'Female data'!AR22,
IF($C$3=1588,'Female data'!AR23,
IF($C$3=1600,'Female data'!AR24,
IF($C$3=1613,'Female data'!AR25,
IF($C$3=1626,'Female data'!AR26,
IF($C$3=1638,'Female data'!AR27,
IF($C$3=1651,'Female data'!AR28,
IF($C$3=1664,'Female data'!AR29,
IF($C$3=1676,'Female data'!AR30,
IF($C$3=1689,'Female data'!AR31,
IF($C$3=1702,'Female data'!AR32,
IF($C$3=1715,'Female data'!AR33,
IF($C$3=1727,'Female data'!AR34,
IF($C$3=1740,'Female data'!AR35,
IF($C$3=1753,'Female data'!AR36,
IF($C$3=1765,'Female data'!AR37,
IF($C$3=1778,'Female data'!AR38,
IF($C$3=1791,'Female data'!AR39,
IF($C$3=1803,'Female data'!AR40,
IF($C$3=1816,'Female data'!AR41,
IF($C$3=1829,'Female data'!AR42,
IF($C$3=1842,'Female data'!AR43,))))))))))))))))))))))))))))))))))))))))))</f>
        <v>478.21776991984899</v>
      </c>
      <c r="G6" s="17">
        <f>IF($C$3=1295,'Female data'!AT2,
IF($C$3=1321,'Female data'!AT3,
IF($C$3=1346,'Female data'!AT4,
IF($C$3=1359,'Female data'!AT5,
IF($C$3=1372,'Female data'!AT6,
IF($C$3=1384,'Female data'!AT7,
IF($C$3=1397,'Female data'!AT8,
IF($C$3=1410,'Female data'!AT9,
IF($C$3=1422,'Female data'!AT10,
IF($C$3=1435,'Female data'!AT11,
IF($C$3=1448,'Female data'!AT12,
IF($C$3=1461,'Female data'!AT13,
IF($C$3=1473,'Female data'!AT14,
IF($C$3=1486,'Female data'!AT15,
IF($C$3=1499,'Female data'!AT16,
IF($C$3=1511,'Female data'!AT17,
IF($C$3=1524,'Female data'!AT18,
IF($C$3=1537,'Female data'!AT19,
IF($C$3=1549,'Female data'!AT20,
IF($C$3=1562,'Female data'!AT21,
IF($C$3=1575,'Female data'!AT22,
IF($C$3=1588,'Female data'!AT23,
IF($C$3=1600,'Female data'!AT24,
IF($C$3=1613,'Female data'!AT25,
IF($C$3=1626,'Female data'!AT26,
IF($C$3=1638,'Female data'!AT27,
IF($C$3=1651,'Female data'!AT28,
IF($C$3=1664,'Female data'!AT29,
IF($C$3=1676,'Female data'!AT30,
IF($C$3=1689,'Female data'!AT31,
IF($C$3=1702,'Female data'!AT32,
IF($C$3=1715,'Female data'!AT33,
IF($C$3=1727,'Female data'!AT34,
IF($C$3=1740,'Female data'!AT35,
IF($C$3=1753,'Female data'!AT36,
IF($C$3=1765,'Female data'!AT37,
IF($C$3=1778,'Female data'!AT38,
IF($C$3=1791,'Female data'!AT39,
IF($C$3=1803,'Female data'!AT40,
IF($C$3=1816,'Female data'!AT41,
IF($C$3=1829,'Female data'!AT42,
IF($C$3=1842,'Female data'!AT43,))))))))))))))))))))))))))))))))))))))))))</f>
        <v>700.5</v>
      </c>
      <c r="H6" s="17">
        <f>IF($C$3=1295,'Female data'!AV2,
IF($C$3=1321,'Female data'!AV3,
IF($C$3=1346,'Female data'!AV4,
IF($C$3=1359,'Female data'!AV5,
IF($C$3=1372,'Female data'!AV6,
IF($C$3=1384,'Female data'!AV7,
IF($C$3=1397,'Female data'!AV8,
IF($C$3=1410,'Female data'!AV9,
IF($C$3=1422,'Female data'!AV10,
IF($C$3=1435,'Female data'!AV11,
IF($C$3=1448,'Female data'!AV12,
IF($C$3=1461,'Female data'!AV13,
IF($C$3=1473,'Female data'!AV14,
IF($C$3=1486,'Female data'!AV15,
IF($C$3=1499,'Female data'!AV16,
IF($C$3=1511,'Female data'!AV17,
IF($C$3=1524,'Female data'!AV18,
IF($C$3=1537,'Female data'!AV19,
IF($C$3=1549,'Female data'!AV20,
IF($C$3=1562,'Female data'!AV21,
IF($C$3=1575,'Female data'!AV22,
IF($C$3=1588,'Female data'!AV23,
IF($C$3=1600,'Female data'!AV24,
IF($C$3=1613,'Female data'!AV25,
IF($C$3=1626,'Female data'!AV26,
IF($C$3=1638,'Female data'!AV27,
IF($C$3=1651,'Female data'!AV28,
IF($C$3=1664,'Female data'!AV29,
IF($C$3=1676,'Female data'!AV30,
IF($C$3=1689,'Female data'!AV31,
IF($C$3=1702,'Female data'!AV32,
IF($C$3=1715,'Female data'!AV33,
IF($C$3=1727,'Female data'!AV34,
IF($C$3=1740,'Female data'!AV35,
IF($C$3=1753,'Female data'!AV36,
IF($C$3=1765,'Female data'!AV37,
IF($C$3=1778,'Female data'!AV38,
IF($C$3=1791,'Female data'!AV39,
IF($C$3=1803,'Female data'!AV40,
IF($C$3=1816,'Female data'!AV41,
IF($C$3=1829,'Female data'!AV42,
IF($C$3=1842,'Female data'!AV43,))))))))))))))))))))))))))))))))))))))))))</f>
        <v>324.02315122377621</v>
      </c>
      <c r="I6" s="17">
        <f>IF($C$3=1295,'Female data'!J2,
IF($C$3=1321,'Female data'!J3,
IF($C$3=1346,'Female data'!J4,
IF($C$3=1359,'Female data'!J5,
IF($C$3=1372,'Female data'!J6,
IF($C$3=1384,'Female data'!J7,
IF($C$3=1397,'Female data'!J8,
IF($C$3=1410,'Female data'!J9,
IF($C$3=1422,'Female data'!J10,
IF($C$3=1435,'Female data'!J11,
IF($C$3=1448,'Female data'!J12,
IF($C$3=1461,'Female data'!J13,
IF($C$3=1473,'Female data'!J14,
IF($C$3=1486,'Female data'!J15,
IF($C$3=1499,'Female data'!J16,
IF($C$3=1511,'Female data'!J17,
IF($C$3=1524,'Female data'!J18,
IF($C$3=1537,'Female data'!J19,
IF($C$3=1549,'Female data'!J20,
IF($C$3=1562,'Female data'!J21,
IF($C$3=1575,'Female data'!J22,
IF($C$3=1588,'Female data'!J23,
IF($C$3=1600,'Female data'!J24,
IF($C$3=1613,'Female data'!J25,
IF($C$3=1626,'Female data'!J26,
IF($C$3=1638,'Female data'!J27,
IF($C$3=1651,'Female data'!J28,
IF($C$3=1664,'Female data'!J29,
IF($C$3=1676,'Female data'!J30,
IF($C$3=1689,'Female data'!J31,
IF($C$3=1702,'Female data'!J32,
IF($C$3=1715,'Female data'!J33,
IF($C$3=1727,'Female data'!J34,
IF($C$3=1740,'Female data'!J35,
IF($C$3=1753,'Female data'!J36,
IF($C$3=1765,'Female data'!J37,
IF($C$3=1778,'Female data'!J38,
IF($C$3=1791,'Female data'!J39,
IF($C$3=1803,'Female data'!J40,
IF($C$3=1816,'Female data'!J41,
IF($C$3=1829,'Female data'!J42,
IF($C$3=1842,'Female data'!J43,))))))))))))))))))))))))))))))))))))))))))</f>
        <v>425.11150371287124</v>
      </c>
      <c r="J6" s="17">
        <f>IF($C$3=1295,'Female data'!L2,
IF($C$3=1321,'Female data'!L3,
IF($C$3=1346,'Female data'!L4,
IF($C$3=1359,'Female data'!L5,
IF($C$3=1372,'Female data'!L6,
IF($C$3=1384,'Female data'!L7,
IF($C$3=1397,'Female data'!L8,
IF($C$3=1410,'Female data'!L9,
IF($C$3=1422,'Female data'!L10,
IF($C$3=1435,'Female data'!L11,
IF($C$3=1448,'Female data'!L12,
IF($C$3=1461,'Female data'!L13,
IF($C$3=1473,'Female data'!L14,
IF($C$3=1486,'Female data'!L15,
IF($C$3=1499,'Female data'!L16,
IF($C$3=1511,'Female data'!L17,
IF($C$3=1524,'Female data'!L18,
IF($C$3=1537,'Female data'!L19,
IF($C$3=1549,'Female data'!L20,
IF($C$3=1562,'Female data'!L21,
IF($C$3=1575,'Female data'!L22,
IF($C$3=1588,'Female data'!L23,
IF($C$3=1600,'Female data'!L24,
IF($C$3=1613,'Female data'!L25,
IF($C$3=1626,'Female data'!L26,
IF($C$3=1638,'Female data'!L27,
IF($C$3=1651,'Female data'!L28,
IF($C$3=1664,'Female data'!L29,
IF($C$3=1676,'Female data'!L30,
IF($C$3=1689,'Female data'!L31,
IF($C$3=1702,'Female data'!L32,
IF($C$3=1715,'Female data'!L33,
IF($C$3=1727,'Female data'!L34,
IF($C$3=1740,'Female data'!L35,
IF($C$3=1753,'Female data'!L36,
IF($C$3=1765,'Female data'!L37,
IF($C$3=1778,'Female data'!L38,
IF($C$3=1791,'Female data'!L39,
IF($C$3=1803,'Female data'!L40,
IF($C$3=1816,'Female data'!L41,
IF($C$3=1829,'Female data'!L42,
IF($C$3=1842,'Female data'!L43,))))))))))))))))))))))))))))))))))))))))))</f>
        <v>834.17113861386144</v>
      </c>
      <c r="K6" s="17">
        <f>IF($C$3=1295,'Female data'!N2,
IF($C$3=1321,'Female data'!N3,
IF($C$3=1346,'Female data'!N4,
IF($C$3=1359,'Female data'!N5,
IF($C$3=1372,'Female data'!N6,
IF($C$3=1384,'Female data'!N7,
IF($C$3=1397,'Female data'!N8,
IF($C$3=1410,'Female data'!N9,
IF($C$3=1422,'Female data'!N10,
IF($C$3=1435,'Female data'!N11,
IF($C$3=1448,'Female data'!N12,
IF($C$3=1461,'Female data'!N13,
IF($C$3=1473,'Female data'!N14,
IF($C$3=1486,'Female data'!N15,
IF($C$3=1499,'Female data'!N16,
IF($C$3=1511,'Female data'!N17,
IF($C$3=1524,'Female data'!N18,
IF($C$3=1537,'Female data'!N19,
IF($C$3=1549,'Female data'!N20,
IF($C$3=1562,'Female data'!N21,
IF($C$3=1575,'Female data'!N22,
IF($C$3=1588,'Female data'!N23,
IF($C$3=1600,'Female data'!N24,
IF($C$3=1613,'Female data'!N25,
IF($C$3=1626,'Female data'!N26,
IF($C$3=1638,'Female data'!N27,
IF($C$3=1651,'Female data'!N28,
IF($C$3=1664,'Female data'!N29,
IF($C$3=1676,'Female data'!N30,
IF($C$3=1689,'Female data'!N31,
IF($C$3=1702,'Female data'!N32,
IF($C$3=1715,'Female data'!N33,
IF($C$3=1727,'Female data'!N34,
IF($C$3=1740,'Female data'!N35,
IF($C$3=1753,'Female data'!N36,
IF($C$3=1765,'Female data'!N37,
IF($C$3=1778,'Female data'!N38,
IF($C$3=1791,'Female data'!N39,
IF($C$3=1803,'Female data'!N40,
IF($C$3=1816,'Female data'!N41,
IF($C$3=1829,'Female data'!N42,
IF($C$3=1842,'Female data'!N43,))))))))))))))))))))))))))))))))))))))))))</f>
        <v>979.01207301980196</v>
      </c>
      <c r="L6" s="17">
        <f>IF($C$3=1295,'Female data'!F2,
IF($C$3=1321,'Female data'!F3,
IF($C$3=1346,'Female data'!F4,
IF($C$3=1359,'Female data'!F5,
IF($C$3=1372,'Female data'!F6,
IF($C$3=1384,'Female data'!F7,
IF($C$3=1397,'Female data'!F8,
IF($C$3=1410,'Female data'!F9,
IF($C$3=1422,'Female data'!F10,
IF($C$3=1435,'Female data'!F11,
IF($C$3=1448,'Female data'!F12,
IF($C$3=1461,'Female data'!F13,
IF($C$3=1473,'Female data'!F14,
IF($C$3=1486,'Female data'!F15,
IF($C$3=1499,'Female data'!F16,
IF($C$3=1511,'Female data'!F17,
IF($C$3=1524,'Female data'!F18,
IF($C$3=1537,'Female data'!F19,
IF($C$3=1549,'Female data'!F20,
IF($C$3=1562,'Female data'!F21,
IF($C$3=1575,'Female data'!F22,
IF($C$3=1588,'Female data'!F23,
IF($C$3=1600,'Female data'!F24,
IF($C$3=1613,'Female data'!F25,
IF($C$3=1626,'Female data'!F26,
IF($C$3=1638,'Female data'!F27,
IF($C$3=1651,'Female data'!F28,
IF($C$3=1664,'Female data'!F29,
IF($C$3=1676,'Female data'!F30,
IF($C$3=1689,'Female data'!F31,
IF($C$3=1702,'Female data'!F32,
IF($C$3=1715,'Female data'!F33,
IF($C$3=1727,'Female data'!F34,
IF($C$3=1740,'Female data'!F35,
IF($C$3=1753,'Female data'!F36,
IF($C$3=1765,'Female data'!F37,
IF($C$3=1778,'Female data'!F38,
IF($C$3=1791,'Female data'!F39,
IF($C$3=1803,'Female data'!F40,
IF($C$3=1816,'Female data'!F41,
IF($C$3=1829,'Female data'!F42,
IF($C$3=1842,'Female data'!F43,))))))))))))))))))))))))))))))))))))))))))</f>
        <v>1302.0847359735974</v>
      </c>
      <c r="M6" s="29"/>
    </row>
    <row r="7" spans="1:16" ht="15.75" x14ac:dyDescent="0.25">
      <c r="A7" s="54">
        <v>8.1</v>
      </c>
      <c r="B7" s="49" t="s">
        <v>80</v>
      </c>
      <c r="C7" s="49"/>
      <c r="D7" s="25"/>
      <c r="E7" s="28"/>
      <c r="F7" s="28"/>
      <c r="G7" s="29"/>
      <c r="H7" s="29"/>
      <c r="I7" s="29"/>
      <c r="J7" s="28"/>
      <c r="K7" s="28"/>
      <c r="L7" s="28"/>
      <c r="M7" s="29"/>
    </row>
    <row r="8" spans="1:16" ht="36" customHeight="1" x14ac:dyDescent="0.25">
      <c r="A8" s="51">
        <f>+A7*25.4</f>
        <v>205.73999999999998</v>
      </c>
      <c r="B8" s="55" t="s">
        <v>79</v>
      </c>
      <c r="C8" s="49"/>
      <c r="D8" s="25"/>
      <c r="E8" s="34" t="s">
        <v>45</v>
      </c>
      <c r="F8" s="35" t="s">
        <v>46</v>
      </c>
      <c r="G8" s="35" t="s">
        <v>47</v>
      </c>
      <c r="H8" s="34" t="s">
        <v>48</v>
      </c>
      <c r="I8" s="34" t="s">
        <v>49</v>
      </c>
      <c r="J8" s="34" t="s">
        <v>50</v>
      </c>
      <c r="K8" s="28"/>
      <c r="L8" s="28"/>
      <c r="M8" s="28"/>
    </row>
    <row r="9" spans="1:16" ht="15.75" x14ac:dyDescent="0.25">
      <c r="A9" s="51">
        <f>+A7*2.54</f>
        <v>20.573999999999998</v>
      </c>
      <c r="B9" s="49" t="s">
        <v>81</v>
      </c>
      <c r="C9" s="49"/>
      <c r="D9" s="25"/>
      <c r="E9" s="16">
        <f>IF($C$3=1295,'Female data'!P2,
IF($C$3=1321,'Female data'!P3,
IF($C$3=1346,'Female data'!P4,
IF($C$3=1359,'Female data'!P5,
IF($C$3=1372,'Female data'!P6,
IF($C$3=1384,'Female data'!P7,
IF($C$3=1397,'Female data'!P8,
IF($C$3=1410,'Female data'!P9,
IF($C$3=1422,'Female data'!P10,
IF($C$3=1435,'Female data'!P11,
IF($C$3=1448,'Female data'!P12,
IF($C$3=1461,'Female data'!P13,
IF($C$3=1473,'Female data'!P14,
IF($C$3=1486,'Female data'!P15,
IF($C$3=1499,'Female data'!P16,
IF($C$3=1511,'Female data'!P17,
IF($C$3=1524,'Female data'!P18,
IF($C$3=1537,'Female data'!P19,
IF($C$3=1549,'Female data'!P20,
IF($C$3=1562,'Female data'!P21,
IF($C$3=1575,'Female data'!P22,
IF($C$3=1588,'Female data'!P23,
IF($C$3=1600,'Female data'!P24,
IF($C$3=1613,'Female data'!P25,
IF($C$3=1626,'Female data'!P26,
IF($C$3=1638,'Female data'!P27,
IF($C$3=1651,'Female data'!P28,
IF($C$3=1664,'Female data'!P29,
IF($C$3=1676,'Female data'!P30,
IF($C$3=1689,'Female data'!P31,
IF($C$3=1702,'Female data'!P32,
IF($C$3=1715,'Female data'!P33,
IF($C$3=1727,'Female data'!P34,
IF($C$3=1740,'Female data'!P35,
IF($C$3=1753,'Female data'!P36,
IF($C$3=1765,'Female data'!P37,
IF($C$3=1778,'Female data'!P38,
IF($C$3=1791,'Female data'!P39,
IF($C$3=1803,'Female data'!P40,
IF($C$3=1816,'Female data'!P41,
IF($C$3=1829,'Female data'!P42,
IF($C$3=1842,'Female data'!P43,))))))))))))))))))))))))))))))))))))))))))</f>
        <v>1482.4220833333334</v>
      </c>
      <c r="F9" s="16">
        <f>IF($C$3=1295,'Female data'!R2,
IF($C$3=1321,'Female data'!R3,
IF($C$3=1346,'Female data'!R4,
IF($C$3=1359,'Female data'!R5,
IF($C$3=1372,'Female data'!R6,
IF($C$3=1384,'Female data'!R7,
IF($C$3=1397,'Female data'!R8,
IF($C$3=1410,'Female data'!R9,
IF($C$3=1422,'Female data'!R10,
IF($C$3=1435,'Female data'!R11,
IF($C$3=1448,'Female data'!R12,
IF($C$3=1461,'Female data'!R13,
IF($C$3=1473,'Female data'!R14,
IF($C$3=1486,'Female data'!R15,
IF($C$3=1499,'Female data'!R16,
IF($C$3=1511,'Female data'!R17,
IF($C$3=1524,'Female data'!R18,
IF($C$3=1537,'Female data'!R19,
IF($C$3=1549,'Female data'!R20,
IF($C$3=1562,'Female data'!R21,
IF($C$3=1575,'Female data'!R22,
IF($C$3=1588,'Female data'!R23,
IF($C$3=1600,'Female data'!R24,
IF($C$3=1613,'Female data'!R25,
IF($C$3=1626,'Female data'!R26,
IF($C$3=1638,'Female data'!R27,
IF($C$3=1651,'Female data'!R28,
IF($C$3=1664,'Female data'!R29,
IF($C$3=1676,'Female data'!R30,
IF($C$3=1689,'Female data'!R31,
IF($C$3=1702,'Female data'!R32,
IF($C$3=1715,'Female data'!R33,
IF($C$3=1727,'Female data'!R34,
IF($C$3=1740,'Female data'!R35,
IF($C$3=1753,'Female data'!R36,
IF($C$3=1765,'Female data'!R37,
IF($C$3=1778,'Female data'!R38,
IF($C$3=1791,'Female data'!R39,
IF($C$3=1803,'Female data'!R40,
IF($C$3=1816,'Female data'!R41,
IF($C$3=1829,'Female data'!R42,
IF($C$3=1842,'Female data'!R43,))))))))))))))))))))))))))))))))))))))))))</f>
        <v>989.43999999999994</v>
      </c>
      <c r="G9" s="16">
        <f>IF($C$3=1295,'Female data'!H2,
IF($C$3=1321,'Female data'!H3,
IF($C$3=1346,'Female data'!H4,
IF($C$3=1359,'Female data'!H5,
IF($C$3=1372,'Female data'!H6,
IF($C$3=1384,'Female data'!H7,
IF($C$3=1397,'Female data'!H8,
IF($C$3=1410,'Female data'!H9,
IF($C$3=1422,'Female data'!H10,
IF($C$3=1435,'Female data'!H11,
IF($C$3=1448,'Female data'!H12,
IF($C$3=1461,'Female data'!H13,
IF($C$3=1473,'Female data'!H14,
IF($C$3=1486,'Female data'!H15,
IF($C$3=1499,'Female data'!H16,
IF($C$3=1511,'Female data'!H17,
IF($C$3=1524,'Female data'!H18,
IF($C$3=1537,'Female data'!H19,
IF($C$3=1549,'Female data'!H20,
IF($C$3=1562,'Female data'!H21,
IF($C$3=1575,'Female data'!H22,
IF($C$3=1588,'Female data'!H23,
IF($C$3=1600,'Female data'!H24,
IF($C$3=1613,'Female data'!H25,
IF($C$3=1626,'Female data'!H26,
IF($C$3=1638,'Female data'!H27,
IF($C$3=1651,'Female data'!H28,
IF($C$3=1664,'Female data'!H29,
IF($C$3=1676,'Female data'!H30,
IF($C$3=1689,'Female data'!H31,
IF($C$3=1702,'Female data'!H32,
IF($C$3=1715,'Female data'!H33,
IF($C$3=1727,'Female data'!H34,
IF($C$3=1740,'Female data'!H35,
IF($C$3=1753,'Female data'!H36,
IF($C$3=1765,'Female data'!H37,
IF($C$3=1778,'Female data'!H38,
IF($C$3=1791,'Female data'!H39,
IF($C$3=1803,'Female data'!H40,
IF($C$3=1816,'Female data'!H41,
IF($C$3=1829,'Female data'!H42,
IF($C$3=1842,'Female data'!H43,))))))))))))))))))))))))))))))))))))))))))</f>
        <v>1142.8304207920792</v>
      </c>
      <c r="H9" s="16">
        <f>IF($C$3=1295,'Female data'!AX2,
IF($C$3=1321,'Female data'!AX3,
IF($C$3=1346,'Female data'!AX4,
IF($C$3=1359,'Female data'!AX5,
IF($C$3=1372,'Female data'!AX6,
IF($C$3=1384,'Female data'!AX7,
IF($C$3=1397,'Female data'!AX8,
IF($C$3=1410,'Female data'!AX9,
IF($C$3=1422,'Female data'!AX10,
IF($C$3=1435,'Female data'!AX11,
IF($C$3=1448,'Female data'!AX12,
IF($C$3=1461,'Female data'!AX13,
IF($C$3=1473,'Female data'!AX14,
IF($C$3=1486,'Female data'!AX15,
IF($C$3=1499,'Female data'!AX16,
IF($C$3=1511,'Female data'!AX17,
IF($C$3=1524,'Female data'!AX18,
IF($C$3=1537,'Female data'!AX19,
IF($C$3=1549,'Female data'!AX20,
IF($C$3=1562,'Female data'!AX21,
IF($C$3=1575,'Female data'!AX22,
IF($C$3=1588,'Female data'!AX23,
IF($C$3=1600,'Female data'!AX24,
IF($C$3=1613,'Female data'!AX25,
IF($C$3=1626,'Female data'!AX26,
IF($C$3=1638,'Female data'!AX27,
IF($C$3=1651,'Female data'!AX28,
IF($C$3=1664,'Female data'!AX29,
IF($C$3=1676,'Female data'!AX30,
IF($C$3=1689,'Female data'!AX31,
IF($C$3=1702,'Female data'!AX32,
IF($C$3=1715,'Female data'!AX33,
IF($C$3=1727,'Female data'!AX34,
IF($C$3=1740,'Female data'!AX35,
IF($C$3=1753,'Female data'!AX36,
IF($C$3=1765,'Female data'!AX37,
IF($C$3=1778,'Female data'!AX38,
IF($C$3=1791,'Female data'!AX39,
IF($C$3=1803,'Female data'!AX40,
IF($C$3=1816,'Female data'!AX41,
IF($C$3=1829,'Female data'!AX42,
IF($C$3=1842,'Female data'!AX43,))))))))))))))))))))))))))))))))))))))))))</f>
        <v>76.029717176823311</v>
      </c>
      <c r="I9" s="16">
        <f>IF($C$3=1295,'Female data'!AZ2,
IF($C$3=1321,'Female data'!AZ3,
IF($C$3=1346,'Female data'!AZ4,
IF($C$3=1359,'Female data'!AZ5,
IF($C$3=1372,'Female data'!AZ6,
IF($C$3=1384,'Female data'!AZ7,
IF($C$3=1397,'Female data'!AZ8,
IF($C$3=1410,'Female data'!AZ9,
IF($C$3=1422,'Female data'!AZ10,
IF($C$3=1435,'Female data'!AZ11,
IF($C$3=1448,'Female data'!AZ12,
IF($C$3=1461,'Female data'!AZ13,
IF($C$3=1473,'Female data'!AZ14,
IF($C$3=1486,'Female data'!AZ15,
IF($C$3=1499,'Female data'!AZ16,
IF($C$3=1511,'Female data'!AZ17,
IF($C$3=1524,'Female data'!AZ18,
IF($C$3=1537,'Female data'!AZ19,
IF($C$3=1549,'Female data'!AZ20,
IF($C$3=1562,'Female data'!AZ21,
IF($C$3=1575,'Female data'!AZ22,
IF($C$3=1588,'Female data'!AZ23,
IF($C$3=1600,'Female data'!AZ24,
IF($C$3=1613,'Female data'!AZ25,
IF($C$3=1626,'Female data'!AZ26,
IF($C$3=1638,'Female data'!AZ27,
IF($C$3=1651,'Female data'!AZ28,
IF($C$3=1664,'Female data'!AZ29,
IF($C$3=1676,'Female data'!AZ30,
IF($C$3=1689,'Female data'!AZ31,
IF($C$3=1702,'Female data'!AZ32,
IF($C$3=1715,'Female data'!AZ33,
IF($C$3=1727,'Female data'!AZ34,
IF($C$3=1740,'Female data'!AZ35,
IF($C$3=1753,'Female data'!AZ36,
IF($C$3=1765,'Female data'!AZ37,
IF($C$3=1778,'Female data'!AZ38,
IF($C$3=1791,'Female data'!AZ39,
IF($C$3=1803,'Female data'!AZ40,
IF($C$3=1816,'Female data'!AZ41,
IF($C$3=1829,'Female data'!AZ42,
IF($C$3=1842,'Female data'!AZ43,))))))))))))))))))))))))))))))))))))))))))</f>
        <v>179.52782526803821</v>
      </c>
      <c r="J9" s="16">
        <f>IF($C$3=1295,'Female data'!BB2,
IF($C$3=1321,'Female data'!BB3,
IF($C$3=1346,'Female data'!BB4,
IF($C$3=1359,'Female data'!BB5,
IF($C$3=1372,'Female data'!BB6,
IF($C$3=1384,'Female data'!BB7,
IF($C$3=1397,'Female data'!BB8,
IF($C$3=1410,'Female data'!BB9,
IF($C$3=1422,'Female data'!BB10,
IF($C$3=1435,'Female data'!BB11,
IF($C$3=1448,'Female data'!BB12,
IF($C$3=1461,'Female data'!BB13,
IF($C$3=1473,'Female data'!BB14,
IF($C$3=1486,'Female data'!BB15,
IF($C$3=1499,'Female data'!BB16,
IF($C$3=1511,'Female data'!BB17,
IF($C$3=1524,'Female data'!BB18,
IF($C$3=1537,'Female data'!BB19,
IF($C$3=1549,'Female data'!BB20,
IF($C$3=1562,'Female data'!BB21,
IF($C$3=1575,'Female data'!BB22,
IF($C$3=1588,'Female data'!BB23,
IF($C$3=1600,'Female data'!BB24,
IF($C$3=1613,'Female data'!BB25,
IF($C$3=1626,'Female data'!BB26,
IF($C$3=1638,'Female data'!BB27,
IF($C$3=1651,'Female data'!BB28,
IF($C$3=1664,'Female data'!BB29,
IF($C$3=1676,'Female data'!BB30,
IF($C$3=1689,'Female data'!BB31,
IF($C$3=1702,'Female data'!BB32,
IF($C$3=1715,'Female data'!BB33,
IF($C$3=1727,'Female data'!BB34,
IF($C$3=1740,'Female data'!BB35,
IF($C$3=1753,'Female data'!BB36,
IF($C$3=1765,'Female data'!BB37,
IF($C$3=1778,'Female data'!BB38,
IF($C$3=1791,'Female data'!BB39,
IF($C$3=1803,'Female data'!BB40,
IF($C$3=1816,'Female data'!BB41,
IF($C$3=1829,'Female data'!BB42,
IF($C$3=1842,'Female data'!BB43,))))))))))))))))))))))))))))))))))))))))))</f>
        <v>107.94943820224719</v>
      </c>
      <c r="K9" s="25"/>
      <c r="L9" s="25"/>
      <c r="M9" s="25"/>
    </row>
  </sheetData>
  <sheetProtection algorithmName="SHA-512" hashValue="j5629cEoUmm7YCIbDjNwBVrwO7ptuWmSYLh5Ik9+nGpiApTVd6q7bWg7I8RxMqCk48jjRAX++yKyMSNvMw3BcQ==" saltValue="ZmXW7+XjuNtragot9c+RDA==" spinCount="100000" sheet="1" objects="1" scenarios="1" selectLockedCells="1"/>
  <mergeCells count="4">
    <mergeCell ref="A5:C5"/>
    <mergeCell ref="A6:C6"/>
    <mergeCell ref="C1:O1"/>
    <mergeCell ref="A1:B1"/>
  </mergeCells>
  <hyperlinks>
    <hyperlink ref="A1:B1" location="'main page'!A1" display="Back to main page" xr:uid="{D5A93F62-8FF1-4C25-884D-7671D7F7F2B1}"/>
  </hyperlink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74BB7DE-766D-47A8-B382-1B64E8CB354B}">
          <x14:formula1>
            <xm:f>'C:\Users\schellt\Desktop\anthro\[Male anthro data.xlsx]ANSUR II MALE Public'!#REF!</xm:f>
          </x14:formula1>
          <xm:sqref>H4</xm:sqref>
        </x14:dataValidation>
        <x14:dataValidation type="list" allowBlank="1" showInputMessage="1" showErrorMessage="1" promptTitle="Height" xr:uid="{83AAB24C-FB6F-4B89-8C09-FA6B334E5B51}">
          <x14:formula1>
            <xm:f>'Female data'!$B$2:$B$43</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DC3AF-0F8B-413E-B10E-7CD1242CCA03}">
  <dimension ref="A1:AI39"/>
  <sheetViews>
    <sheetView showGridLines="0" zoomScale="85" zoomScaleNormal="85" workbookViewId="0">
      <selection activeCell="C3" sqref="C3"/>
    </sheetView>
  </sheetViews>
  <sheetFormatPr defaultColWidth="9.140625" defaultRowHeight="15" x14ac:dyDescent="0.25"/>
  <cols>
    <col min="1" max="1" width="12.5703125" style="39" customWidth="1"/>
    <col min="2" max="2" width="14.42578125" style="39" customWidth="1"/>
    <col min="3" max="3" width="12.28515625" style="39" customWidth="1"/>
    <col min="4" max="4" width="11.7109375" style="39" customWidth="1"/>
    <col min="5" max="15" width="17.42578125" style="39" hidden="1" customWidth="1"/>
    <col min="16" max="16" width="14.28515625" style="39" hidden="1" customWidth="1"/>
    <col min="17" max="17" width="12.85546875" style="39" customWidth="1"/>
    <col min="18" max="18" width="14.140625" style="39" customWidth="1"/>
    <col min="19" max="25" width="9.140625" style="39"/>
    <col min="26" max="26" width="5" style="39" customWidth="1"/>
    <col min="27" max="16384" width="9.140625" style="39"/>
  </cols>
  <sheetData>
    <row r="1" spans="1:35" ht="20.25" x14ac:dyDescent="0.3">
      <c r="A1" s="76" t="s">
        <v>84</v>
      </c>
      <c r="B1" s="77"/>
      <c r="C1" s="80" t="s">
        <v>74</v>
      </c>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48"/>
    </row>
    <row r="2" spans="1:35" ht="63" x14ac:dyDescent="0.25">
      <c r="B2" s="58" t="s">
        <v>89</v>
      </c>
      <c r="C2" s="19" t="s">
        <v>86</v>
      </c>
      <c r="D2" s="19" t="s">
        <v>76</v>
      </c>
      <c r="E2" s="20" t="s">
        <v>28</v>
      </c>
      <c r="F2" s="21" t="s">
        <v>29</v>
      </c>
      <c r="G2" s="21" t="s">
        <v>30</v>
      </c>
      <c r="H2" s="21" t="s">
        <v>31</v>
      </c>
      <c r="I2" s="21" t="s">
        <v>32</v>
      </c>
      <c r="J2" s="21" t="s">
        <v>33</v>
      </c>
      <c r="K2" s="21" t="s">
        <v>34</v>
      </c>
      <c r="L2" s="21" t="s">
        <v>35</v>
      </c>
      <c r="M2" s="22" t="s">
        <v>36</v>
      </c>
      <c r="N2" s="23" t="s">
        <v>51</v>
      </c>
      <c r="O2" s="23" t="s">
        <v>52</v>
      </c>
      <c r="P2" s="28"/>
    </row>
    <row r="3" spans="1:35" ht="24.75" customHeight="1" x14ac:dyDescent="0.25">
      <c r="B3" s="18"/>
      <c r="C3" s="60">
        <v>57.5</v>
      </c>
      <c r="D3" s="59">
        <f>IF($C$3=55,'Male data'!C2,
IF($C$3=57,'Male data'!C3,
IF($C$3=57.5,'Male data'!C4,
IF($C$3=58,'Male data'!C5,
IF($C$3=58.5,'Male data'!C6,
IF($C$3=59,'Male data'!C7,
IF($C$3=59.5,'Male data'!C8,
IF($C$3=60,'Male data'!C9,
IF($C$3=60.5,'Male data'!C10,
IF($C$3=61,'Male data'!C11,
IF($C$3=61.5,'Male data'!C12,
IF($C$3=62,'Male data'!C13,
IF($C$3=62.5,'Male data'!C14,
IF($C$3=63,'Male data'!C15,
IF($C$3=63.5,'Male data'!C16,
IF($C$3=64,'Male data'!C17,
IF($C$3=64.5,'Male data'!C18,
IF($C$3=65,'Male data'!C19,
IF($C$3=65.5,'Male data'!C20,
IF($C$3=66,'Male data'!C21,
IF($C$3=66.5,'Male data'!C22,
IF($C$3=67,'Male data'!C23,
IF($C$3=67.5,'Male data'!C24,
IF($C$3=68,'Male data'!C25,
IF($C$3=68.5,'Male data'!C26,
IF($C$3=69,'Male data'!C27,
IF($C$3=69.5,'Male data'!C28,
IF($C$3=70,'Male data'!C29,
IF($C$3=70.5,'Male data'!C30,
IF($C$3=71,'Male data'!C31,
IF($C$3=71.5,'Male data'!C32,
IF($C$3=72,'Male data'!C33,
IF($C$3=72.5,'Male data'!C34,
IF($C$3=73,'Male data'!C35,
IF($C$3=73.5,'Male data'!C36,
IF($C$3=74,'Male data'!C37,
IF($C$3=74.5,'Male data'!C38,
IF($C$3=75,'Male data'!C39,
IF($C$3=75.5,'Male data'!C40,
IF($C$3=76,'Male data'!C41,
IF($C$3=76.5,'Male data'!C42,
IF($C$3=77,'Male data'!C43,
IF($C$3=77.5,'Male data'!C44,
IF($C$3=78,'Male data'!C45,
IF($C$3=78.5,'Male data'!C46,
IF($C$3=79,'Male data'!C47,
IF($C$3=79.5,'Male data'!C48,
IF($C$3=80,'Male data'!C49,
IF($C$3=80.5,'Male data'!C50,)))))))))))))))))))))))))))))))))))))))))))))))))</f>
        <v>125.9055</v>
      </c>
      <c r="E3" s="16">
        <f>IF($C$3=55,'Male data'!AG2,
IF($C$3=57,'Male data'!AG3,
IF($C$3=57.5,'Male data'!AG4,
IF($C$3=58,'Male data'!AG5,
IF($C$3=58.5,'Male data'!AG6,
IF($C$3=59,'Male data'!AG7,
IF($C$3=59.5,'Male data'!AG8,
IF($C$3=60,'Male data'!AG9,
IF($C$3=60.5,'Male data'!AG10,
IF($C$3=61,'Male data'!AG11,
IF($C$3=61.5,'Male data'!AG12,
IF($C$3=62,'Male data'!AG13,
IF($C$3=62.5,'Male data'!AG14,
IF($C$3=63,'Male data'!AG15,
IF($C$3=63.5,'Male data'!AG16,
IF($C$3=64,'Male data'!AG17,
IF($C$3=64.5,'Male data'!AG18,
IF($C$3=65,'Male data'!AG19,
IF($C$3=65.5,'Male data'!AG20,
IF($C$3=66,'Male data'!AG21,
IF($C$3=66.5,'Male data'!AG22,
IF($C$3=67,'Male data'!AG23,
IF($C$3=67.5,'Male data'!AG24,
IF($C$3=68,'Male data'!AG25,
IF($C$3=68.5,'Male data'!AG26,
IF($C$3=69,'Male data'!AG27,
IF($C$3=69.5,'Male data'!AG28,
IF($C$3=70,'Male data'!AG29,
IF($C$3=70.5,'Male data'!AG30,
IF($C$3=71,'Male data'!AG31,
IF($C$3=71.5,'Male data'!AG32,
IF($C$3=72,'Male data'!AG33,
IF($C$3=72.5,'Male data'!AG34,
IF($C$3=73,'Male data'!AG35,
IF($C$3=73.5,'Male data'!AG36,
IF($C$3=74,'Male data'!AG37,
IF($C$3=74.5,'Male data'!AG38,
IF($C$3=75,'Male data'!AG39,
IF($C$3=75.5,'Male data'!AG40,
IF($C$3=76,'Male data'!AG41,
IF($C$3=76.5,'Male data'!AG42,
IF($C$3=77,'Male data'!AG43,
IF($C$3=77.5,'Male data'!AG44,
IF($C$3=78,'Male data'!AG45,
IF($C$3=78.5,'Male data'!AG46,
IF($C$3=79,'Male data'!AG47,
IF($C$3=79.5,'Male data'!AG48,
IF($C$3=80,'Male data'!AG49,
IF($C$3=80.5,'Male data'!AG50,)))))))))))))))))))))))))))))))))))))))))))))))))</f>
        <v>44.711392195607218</v>
      </c>
      <c r="F3" s="16">
        <f>IF($C$3=55,'Male data'!AA2,
IF($C$3=57,'Male data'!AA3,
IF($C$3=57.5,'Male data'!AA4,
IF($C$3=58,'Male data'!AA5,
IF($C$3=58.5,'Male data'!AA6,
IF($C$3=59,'Male data'!AA7,
IF($C$3=59.5,'Male data'!AA8,
IF($C$3=60,'Male data'!AA9,
IF($C$3=60.5,'Male data'!AA10,
IF($C$3=61,'Male data'!AA11,
IF($C$3=61.5,'Male data'!AA12,
IF($C$3=62,'Male data'!AA13,
IF($C$3=62.5,'Male data'!AA14,
IF($C$3=63,'Male data'!AA15,
IF($C$3=63.5,'Male data'!AA16,
IF($C$3=64,'Male data'!AA17,
IF($C$3=64.5,'Male data'!AA18,
IF($C$3=65,'Male data'!AA19,
IF($C$3=65.5,'Male data'!AA20,
IF($C$3=66,'Male data'!AA21,
IF($C$3=66.5,'Male data'!AA22,
IF($C$3=67,'Male data'!AA23,
IF($C$3=67.5,'Male data'!AA24,
IF($C$3=68,'Male data'!AA25,
IF($C$3=68.5,'Male data'!AA26,
IF($C$3=69,'Male data'!AA27,
IF($C$3=69.5,'Male data'!AA28,
IF($C$3=70,'Male data'!AA29,
IF($C$3=70.5,'Male data'!AA30,
IF($C$3=71,'Male data'!AA31,
IF($C$3=71.5,'Male data'!AA32,
IF($C$3=72,'Male data'!AA33,
IF($C$3=72.5,'Male data'!AA34,
IF($C$3=73,'Male data'!AA35,
IF($C$3=73.5,'Male data'!AA36,
IF($C$3=74,'Male data'!AA37,
IF($C$3=74.5,'Male data'!AA38,
IF($C$3=75,'Male data'!AA39,
IF($C$3=75.5,'Male data'!AA40,
IF($C$3=76,'Male data'!AA41,
IF($C$3=76.5,'Male data'!AA42,
IF($C$3=77,'Male data'!AA43,
IF($C$3=77.5,'Male data'!AA44,
IF($C$3=78,'Male data'!AA45,
IF($C$3=78.5,'Male data'!AA46,
IF($C$3=79,'Male data'!AA47,
IF($C$3=79.5,'Male data'!AA48,
IF($C$3=80,'Male data'!AA49,
IF($C$3=80.5,'Male data'!AA50,)))))))))))))))))))))))))))))))))))))))))))))))))</f>
        <v>40.614173228346452</v>
      </c>
      <c r="G3" s="16">
        <f>IF($C$3=55,'Male data'!AC2,
IF($C$3=57,'Male data'!AC3,
IF($C$3=57.5,'Male data'!AC4,
IF($C$3=58,'Male data'!AC5,
IF($C$3=58.5,'Male data'!AC6,
IF($C$3=59,'Male data'!AC7,
IF($C$3=59.5,'Male data'!AC8,
IF($C$3=60,'Male data'!AC9,
IF($C$3=60.5,'Male data'!AC10,
IF($C$3=61,'Male data'!AC11,
IF($C$3=61.5,'Male data'!AC12,
IF($C$3=62,'Male data'!AC13,
IF($C$3=62.5,'Male data'!AC14,
IF($C$3=63,'Male data'!AC15,
IF($C$3=63.5,'Male data'!AC16,
IF($C$3=64,'Male data'!AC17,
IF($C$3=64.5,'Male data'!AC18,
IF($C$3=65,'Male data'!AC19,
IF($C$3=65.5,'Male data'!AC20,
IF($C$3=66,'Male data'!AC21,
IF($C$3=66.5,'Male data'!AC22,
IF($C$3=67,'Male data'!AC23,
IF($C$3=67.5,'Male data'!AC24,
IF($C$3=68,'Male data'!AC25,
IF($C$3=68.5,'Male data'!AC26,
IF($C$3=69,'Male data'!AC27,
IF($C$3=69.5,'Male data'!AC28,
IF($C$3=70,'Male data'!AC29,
IF($C$3=70.5,'Male data'!AC30,
IF($C$3=71,'Male data'!AC31,
IF($C$3=71.5,'Male data'!AC32,
IF($C$3=72,'Male data'!AC33,
IF($C$3=72.5,'Male data'!AC34,
IF($C$3=73,'Male data'!AC35,
IF($C$3=73.5,'Male data'!AC36,
IF($C$3=74,'Male data'!AC37,
IF($C$3=74.5,'Male data'!AC38,
IF($C$3=75,'Male data'!AC39,
IF($C$3=75.5,'Male data'!AC40,
IF($C$3=76,'Male data'!AC41,
IF($C$3=76.5,'Male data'!AC42,
IF($C$3=77,'Male data'!AC43,
IF($C$3=77.5,'Male data'!AC44,
IF($C$3=78,'Male data'!AC45,
IF($C$3=78.5,'Male data'!AC46,
IF($C$3=79,'Male data'!AC47,
IF($C$3=79.5,'Male data'!AC48,
IF($C$3=80,'Male data'!AC49,
IF($C$3=80.5,'Male data'!AC50,)))))))))))))))))))))))))))))))))))))))))))))))))</f>
        <v>59.933070866141733</v>
      </c>
      <c r="H3" s="16">
        <f>IF($C$3=55,'Male data'!AE2,
IF($C$3=57,'Male data'!AE3,
IF($C$3=57.5,'Male data'!AE4,
IF($C$3=58,'Male data'!AE5,
IF($C$3=58.5,'Male data'!AE6,
IF($C$3=59,'Male data'!AE7,
IF($C$3=59.5,'Male data'!AE8,
IF($C$3=60,'Male data'!AE9,
IF($C$3=60.5,'Male data'!AE10,
IF($C$3=61,'Male data'!AE11,
IF($C$3=61.5,'Male data'!AE12,
IF($C$3=62,'Male data'!AE13,
IF($C$3=62.5,'Male data'!AE14,
IF($C$3=63,'Male data'!AE15,
IF($C$3=63.5,'Male data'!AE16,
IF($C$3=64,'Male data'!AE17,
IF($C$3=64.5,'Male data'!AE18,
IF($C$3=65,'Male data'!AE19,
IF($C$3=65.5,'Male data'!AE20,
IF($C$3=66,'Male data'!AE21,
IF($C$3=66.5,'Male data'!AE22,
IF($C$3=67,'Male data'!AE23,
IF($C$3=67.5,'Male data'!AE24,
IF($C$3=68,'Male data'!AE25,
IF($C$3=68.5,'Male data'!AE26,
IF($C$3=69,'Male data'!AE27,
IF($C$3=69.5,'Male data'!AE28,
IF($C$3=70,'Male data'!AE29,
IF($C$3=70.5,'Male data'!AE30,
IF($C$3=71,'Male data'!AE31,
IF($C$3=71.5,'Male data'!AE32,
IF($C$3=72,'Male data'!AE33,
IF($C$3=72.5,'Male data'!AE34,
IF($C$3=73,'Male data'!AE35,
IF($C$3=73.5,'Male data'!AE36,
IF($C$3=74,'Male data'!AE37,
IF($C$3=74.5,'Male data'!AE38,
IF($C$3=75,'Male data'!AE39,
IF($C$3=75.5,'Male data'!AE40,
IF($C$3=76,'Male data'!AE41,
IF($C$3=76.5,'Male data'!AE42,
IF($C$3=77,'Male data'!AE43,
IF($C$3=77.5,'Male data'!AE44,
IF($C$3=78,'Male data'!AE45,
IF($C$3=78.5,'Male data'!AE46,
IF($C$3=79,'Male data'!AE47,
IF($C$3=79.5,'Male data'!AE48,
IF($C$3=80,'Male data'!AE49,
IF($C$3=80.5,'Male data'!AE50,)))))))))))))))))))))))))))))))))))))))))))))))))</f>
        <v>13.270217037472092</v>
      </c>
      <c r="I3" s="16">
        <f>IF($C$3=55,'Male data'!AI2,
IF($C$3=57,'Male data'!AI3,
IF($C$3=57.5,'Male data'!AI4,
IF($C$3=58,'Male data'!AI5,
IF($C$3=58.5,'Male data'!AI6,
IF($C$3=59,'Male data'!AI7,
IF($C$3=59.5,'Male data'!AI8,
IF($C$3=60,'Male data'!AI9,
IF($C$3=60.5,'Male data'!AI10,
IF($C$3=61,'Male data'!AI11,
IF($C$3=61.5,'Male data'!AI12,
IF($C$3=62,'Male data'!AI13,
IF($C$3=62.5,'Male data'!AI14,
IF($C$3=63,'Male data'!AI15,
IF($C$3=63.5,'Male data'!AI16,
IF($C$3=64,'Male data'!AI17,
IF($C$3=64.5,'Male data'!AI18,
IF($C$3=65,'Male data'!AI19,
IF($C$3=65.5,'Male data'!AI20,
IF($C$3=66,'Male data'!AI21,
IF($C$3=66.5,'Male data'!AI22,
IF($C$3=67,'Male data'!AI23,
IF($C$3=67.5,'Male data'!AI24,
IF($C$3=68,'Male data'!AI25,
IF($C$3=68.5,'Male data'!AI26,
IF($C$3=69,'Male data'!AI27,
IF($C$3=69.5,'Male data'!AI28,
IF($C$3=70,'Male data'!AI29,
IF($C$3=70.5,'Male data'!AI30,
IF($C$3=71,'Male data'!AI31,
IF($C$3=71.5,'Male data'!AI32,
IF($C$3=72,'Male data'!AI33,
IF($C$3=72.5,'Male data'!AI34,
IF($C$3=73,'Male data'!AI35,
IF($C$3=73.5,'Male data'!AI36,
IF($C$3=74,'Male data'!AI37,
IF($C$3=74.5,'Male data'!AI38,
IF($C$3=75,'Male data'!AI39,
IF($C$3=75.5,'Male data'!AI40,
IF($C$3=76,'Male data'!AI41,
IF($C$3=76.5,'Male data'!AI42,
IF($C$3=77,'Male data'!AI43,
IF($C$3=77.5,'Male data'!AI44,
IF($C$3=78,'Male data'!AI45,
IF($C$3=78.5,'Male data'!AI46,
IF($C$3=79,'Male data'!AI47,
IF($C$3=79.5,'Male data'!AI48,
IF($C$3=80,'Male data'!AI49,
IF($C$3=80.5,'Male data'!AI50,)))))))))))))))))))))))))))))))))))))))))))))))))</f>
        <v>19.956257455209844</v>
      </c>
      <c r="J3" s="16">
        <f>IF($C$3=55,'Male data'!Y2,
IF($C$3=57,'Male data'!Y3,
IF($C$3=57.5,'Male data'!Y4,
IF($C$3=58,'Male data'!Y5,
IF($C$3=58.5,'Male data'!Y6,
IF($C$3=59,'Male data'!Y7,
IF($C$3=59.5,'Male data'!Y8,
IF($C$3=60,'Male data'!Y9,
IF($C$3=60.5,'Male data'!Y10,
IF($C$3=61,'Male data'!Y11,
IF($C$3=61.5,'Male data'!Y12,
IF($C$3=62,'Male data'!Y13,
IF($C$3=62.5,'Male data'!Y14,
IF($C$3=63,'Male data'!Y15,
IF($C$3=63.5,'Male data'!Y16,
IF($C$3=64,'Male data'!Y17,
IF($C$3=64.5,'Male data'!Y18,
IF($C$3=65,'Male data'!Y19,
IF($C$3=65.5,'Male data'!Y20,
IF($C$3=66,'Male data'!Y21,
IF($C$3=66.5,'Male data'!Y22,
IF($C$3=67,'Male data'!Y23,
IF($C$3=67.5,'Male data'!Y24,
IF($C$3=68,'Male data'!Y25,
IF($C$3=68.5,'Male data'!Y26,
IF($C$3=69,'Male data'!Y27,
IF($C$3=69.5,'Male data'!Y28,
IF($C$3=70,'Male data'!Y29,
IF($C$3=70.5,'Male data'!Y30,
IF($C$3=71,'Male data'!Y31,
IF($C$3=71.5,'Male data'!Y32,
IF($C$3=72,'Male data'!Y33,
IF($C$3=72.5,'Male data'!Y34,
IF($C$3=73,'Male data'!Y35,
IF($C$3=73.5,'Male data'!Y36,
IF($C$3=74,'Male data'!Y37,
IF($C$3=74.5,'Male data'!Y38,
IF($C$3=75,'Male data'!Y39,
IF($C$3=75.5,'Male data'!Y40,
IF($C$3=76,'Male data'!Y41,
IF($C$3=76.5,'Male data'!Y42,
IF($C$3=77,'Male data'!Y43,
IF($C$3=77.5,'Male data'!Y44,
IF($C$3=78,'Male data'!Y45,
IF($C$3=78.5,'Male data'!Y46,
IF($C$3=79,'Male data'!Y47,
IF($C$3=79.5,'Male data'!Y48,
IF($C$3=80,'Male data'!Y49,
IF($C$3=80.5,'Male data'!Y50,)))))))))))))))))))))))))))))))))))))))))))))))))</f>
        <v>21.792552493438318</v>
      </c>
      <c r="K3" s="16">
        <f>IF($C$3=55,'Male data'!U2,
IF($C$3=57,'Male data'!U3,
IF($C$3=57.5,'Male data'!U4,
IF($C$3=58,'Male data'!U5,
IF($C$3=58.5,'Male data'!U6,
IF($C$3=59,'Male data'!U7,
IF($C$3=59.5,'Male data'!U8,
IF($C$3=60,'Male data'!U9,
IF($C$3=60.5,'Male data'!U10,
IF($C$3=61,'Male data'!U11,
IF($C$3=61.5,'Male data'!U12,
IF($C$3=62,'Male data'!U13,
IF($C$3=62.5,'Male data'!U14,
IF($C$3=63,'Male data'!U15,
IF($C$3=63.5,'Male data'!U16,
IF($C$3=64,'Male data'!U17,
IF($C$3=64.5,'Male data'!U18,
IF($C$3=65,'Male data'!U19,
IF($C$3=65.5,'Male data'!U20,
IF($C$3=66,'Male data'!U21,
IF($C$3=66.5,'Male data'!U22,
IF($C$3=67,'Male data'!U23,
IF($C$3=67.5,'Male data'!U24,
IF($C$3=68,'Male data'!U25,
IF($C$3=68.5,'Male data'!U26,
IF($C$3=69,'Male data'!U27,
IF($C$3=69.5,'Male data'!U28,
IF($C$3=70,'Male data'!U29,
IF($C$3=70.5,'Male data'!U30,
IF($C$3=71,'Male data'!U31,
IF($C$3=71.5,'Male data'!U32,
IF($C$3=72,'Male data'!U33,
IF($C$3=72.5,'Male data'!U34,
IF($C$3=73,'Male data'!U35,
IF($C$3=73.5,'Male data'!U36,
IF($C$3=74,'Male data'!U37,
IF($C$3=74.5,'Male data'!U38,
IF($C$3=75,'Male data'!U39,
IF($C$3=75.5,'Male data'!U40,
IF($C$3=76,'Male data'!U41,
IF($C$3=76.5,'Male data'!U42,
IF($C$3=77,'Male data'!U43,
IF($C$3=77.5,'Male data'!U44,
IF($C$3=78,'Male data'!U45,
IF($C$3=78.5,'Male data'!U46,
IF($C$3=79,'Male data'!U47,
IF($C$3=79.5,'Male data'!U48,
IF($C$3=80,'Male data'!U49,
IF($C$3=80.5,'Male data'!U50,)))))))))))))))))))))))))))))))))))))))))))))))))</f>
        <v>17.352362204724411</v>
      </c>
      <c r="L3" s="16">
        <f>IF($C$3=55,'Male data'!S2,
IF($C$3=57,'Male data'!S3,
IF($C$3=57.5,'Male data'!S4,
IF($C$3=58,'Male data'!S5,
IF($C$3=58.5,'Male data'!S6,
IF($C$3=59,'Male data'!S7,
IF($C$3=59.5,'Male data'!S8,
IF($C$3=60,'Male data'!S9,
IF($C$3=60.5,'Male data'!S10,
IF($C$3=61,'Male data'!S11,
IF($C$3=61.5,'Male data'!S12,
IF($C$3=62,'Male data'!S13,
IF($C$3=62.5,'Male data'!S14,
IF($C$3=63,'Male data'!S15,
IF($C$3=63.5,'Male data'!S16,
IF($C$3=64,'Male data'!S17,
IF($C$3=64.5,'Male data'!S18,
IF($C$3=65,'Male data'!S19,
IF($C$3=65.5,'Male data'!S20,
IF($C$3=66,'Male data'!S21,
IF($C$3=66.5,'Male data'!S22,
IF($C$3=67,'Male data'!S23,
IF($C$3=67.5,'Male data'!S24,
IF($C$3=68,'Male data'!S25,
IF($C$3=68.5,'Male data'!S26,
IF($C$3=69,'Male data'!S27,
IF($C$3=69.5,'Male data'!S28,
IF($C$3=70,'Male data'!S29,
IF($C$3=70.5,'Male data'!S30,
IF($C$3=71,'Male data'!S31,
IF($C$3=71.5,'Male data'!S32,
IF($C$3=72,'Male data'!S33,
IF($C$3=72.5,'Male data'!S34,
IF($C$3=73,'Male data'!S35,
IF($C$3=73.5,'Male data'!S36,
IF($C$3=74,'Male data'!S37,
IF($C$3=74.5,'Male data'!S38,
IF($C$3=75,'Male data'!S39,
IF($C$3=75.5,'Male data'!S40,
IF($C$3=76,'Male data'!S41,
IF($C$3=76.5,'Male data'!S42,
IF($C$3=77,'Male data'!S43,
IF($C$3=77.5,'Male data'!S44,
IF($C$3=78,'Male data'!S45,
IF($C$3=78.5,'Male data'!S46,
IF($C$3=79,'Male data'!S47,
IF($C$3=79.5,'Male data'!S48,
IF($C$3=80,'Male data'!S49,
IF($C$3=80.5,'Male data'!S50,)))))))))))))))))))))))))))))))))))))))))))))))))</f>
        <v>21.409142607174104</v>
      </c>
      <c r="M3" s="16">
        <f>IF($C$3=55,'Male data'!W2,
IF($C$3=57,'Male data'!W3,
IF($C$3=57.5,'Male data'!W4,
IF($C$3=58,'Male data'!W5,
IF($C$3=58.5,'Male data'!W6,
IF($C$3=59,'Male data'!W7,
IF($C$3=59.5,'Male data'!W8,
IF($C$3=60,'Male data'!W9,
IF($C$3=60.5,'Male data'!W10,
IF($C$3=61,'Male data'!W11,
IF($C$3=61.5,'Male data'!W12,
IF($C$3=62,'Male data'!W13,
IF($C$3=62.5,'Male data'!W14,
IF($C$3=63,'Male data'!W15,
IF($C$3=63.5,'Male data'!W16,
IF($C$3=64,'Male data'!W17,
IF($C$3=64.5,'Male data'!W18,
IF($C$3=65,'Male data'!W19,
IF($C$3=65.5,'Male data'!W20,
IF($C$3=66,'Male data'!W21,
IF($C$3=66.5,'Male data'!W22,
IF($C$3=67,'Male data'!W23,
IF($C$3=67.5,'Male data'!W24,
IF($C$3=68,'Male data'!W25,
IF($C$3=68.5,'Male data'!W26,
IF($C$3=69,'Male data'!W27,
IF($C$3=69.5,'Male data'!W28,
IF($C$3=70,'Male data'!W29,
IF($C$3=70.5,'Male data'!W30,
IF($C$3=71,'Male data'!W31,
IF($C$3=71.5,'Male data'!W32,
IF($C$3=72,'Male data'!W33,
IF($C$3=72.5,'Male data'!W34,
IF($C$3=73,'Male data'!W35,
IF($C$3=73.5,'Male data'!W36,
IF($C$3=74,'Male data'!W37,
IF($C$3=74.5,'Male data'!W38,
IF($C$3=75,'Male data'!W39,
IF($C$3=75.5,'Male data'!W40,
IF($C$3=76,'Male data'!W41,
IF($C$3=76.5,'Male data'!W42,
IF($C$3=77,'Male data'!W43,
IF($C$3=77.5,'Male data'!W44,
IF($C$3=78,'Male data'!W45,
IF($C$3=78.5,'Male data'!W46,
IF($C$3=79,'Male data'!W47,
IF($C$3=79.5,'Male data'!W48,
IF($C$3=80,'Male data'!W49,
IF($C$3=80.5,'Male data'!W50,)))))))))))))))))))))))))))))))))))))))))))))))))</f>
        <v>17.695759260605691</v>
      </c>
      <c r="N3" s="31">
        <f>IF($C$3=55,'Male data'!AM2,
IF($C$3=57,'Male data'!AM3,
IF($C$3=57.5,'Male data'!AM4,
IF($C$3=58,'Male data'!AM5,
IF($C$3=58.5,'Male data'!AM6,
IF($C$3=59,'Male data'!AM7,
IF($C$3=59.5,'Male data'!AM8,
IF($C$3=60,'Male data'!AM9,
IF($C$3=60.5,'Male data'!AM10,
IF($C$3=61,'Male data'!AM11,
IF($C$3=61.5,'Male data'!AM12,
IF($C$3=62,'Male data'!AM13,
IF($C$3=62.5,'Male data'!AM14,
IF($C$3=63,'Male data'!AM15,
IF($C$3=63.5,'Male data'!AM16,
IF($C$3=64,'Male data'!AM17,
IF($C$3=64.5,'Male data'!AM18,
IF($C$3=65,'Male data'!AM19,
IF($C$3=65.5,'Male data'!AM20,
IF($C$3=66,'Male data'!AM21,
IF($C$3=66.5,'Male data'!AM22,
IF($C$3=67,'Male data'!AM23,
IF($C$3=67.5,'Male data'!AM24,
IF($C$3=68,'Male data'!AM25,
IF($C$3=68.5,'Male data'!AM26,
IF($C$3=69,'Male data'!AM27,
IF($C$3=69.5,'Male data'!AM28,
IF($C$3=70,'Male data'!AM29,
IF($C$3=70.5,'Male data'!AM30,
IF($C$3=71,'Male data'!AM31,
IF($C$3=71.5,'Male data'!AM32,
IF($C$3=72,'Male data'!AM33,
IF($C$3=72.5,'Male data'!AM34,
IF($C$3=73,'Male data'!AM35,
IF($C$3=73.5,'Male data'!AM36,
IF($C$3=74,'Male data'!AM37,
IF($C$3=74.5,'Male data'!AM38,
IF($C$3=75,'Male data'!AM39,
IF($C$3=75.5,'Male data'!AM40,
IF($C$3=76,'Male data'!AM41,
IF($C$3=76.5,'Male data'!AM42,
IF($C$3=77,'Male data'!AM43,
IF($C$3=77.5,'Male data'!AM44,
IF($C$3=78,'Male data'!AM45,
IF($C$3=78.5,'Male data'!AM46,
IF($C$3=79,'Male data'!AM47,
IF($C$3=79.5,'Male data'!AM48,
IF($C$3=80,'Male data'!AM49,
IF($C$3=80.5,'Male data'!AM50,)))))))))))))))))))))))))))))))))))))))))))))))))</f>
        <v>35.449999999999996</v>
      </c>
      <c r="O3" s="31">
        <f>IF($C$3=55,'Male data'!AK2,
IF($C$3=57,'Male data'!AK3,
IF($C$3=57.5,'Male data'!AK4,
IF($C$3=58,'Male data'!AK5,
IF($C$3=58.5,'Male data'!AK6,
IF($C$3=59,'Male data'!AK7,
IF($C$3=59.5,'Male data'!AK8,
IF($C$3=60,'Male data'!AK9,
IF($C$3=60.5,'Male data'!AK10,
IF($C$3=61,'Male data'!AK11,
IF($C$3=61.5,'Male data'!AK12,
IF($C$3=62,'Male data'!AK13,
IF($C$3=62.5,'Male data'!AK14,
IF($C$3=63,'Male data'!AK15,
IF($C$3=63.5,'Male data'!AK16,
IF($C$3=64,'Male data'!AK17,
IF($C$3=64.5,'Male data'!AK18,
IF($C$3=65,'Male data'!AK19,
IF($C$3=65.5,'Male data'!AK20,
IF($C$3=66,'Male data'!AK21,
IF($C$3=66.5,'Male data'!AK22,
IF($C$3=67,'Male data'!AK23,
IF($C$3=67.5,'Male data'!AK24,
IF($C$3=68,'Male data'!AK25,
IF($C$3=68.5,'Male data'!AK26,
IF($C$3=69,'Male data'!AK27,
IF($C$3=69.5,'Male data'!AK28,
IF($C$3=70,'Male data'!AK29,
IF($C$3=70.5,'Male data'!AK30,
IF($C$3=71,'Male data'!AK31,
IF($C$3=71.5,'Male data'!AK32,
IF($C$3=72,'Male data'!AK33,
IF($C$3=72.5,'Male data'!AK34,
IF($C$3=73,'Male data'!AK35,
IF($C$3=73.5,'Male data'!AK36,
IF($C$3=74,'Male data'!AK37,
IF($C$3=74.5,'Male data'!AK38,
IF($C$3=75,'Male data'!AK39,
IF($C$3=75.5,'Male data'!AK40,
IF($C$3=76,'Male data'!AK41,
IF($C$3=76.5,'Male data'!AK42,
IF($C$3=77,'Male data'!AK43,
IF($C$3=77.5,'Male data'!AK44,
IF($C$3=78,'Male data'!AK45,
IF($C$3=78.5,'Male data'!AK46,
IF($C$3=79,'Male data'!AK47,
IF($C$3=79.5,'Male data'!AK48,
IF($C$3=80,'Male data'!AK49,
IF($C$3=80.5,'Male data'!AK50,)))))))))))))))))))))))))))))))))))))))))))))))))</f>
        <v>20.743659030012992</v>
      </c>
      <c r="P3" s="26"/>
      <c r="T3" s="44"/>
      <c r="U3" s="45"/>
    </row>
    <row r="4" spans="1:35" ht="15.75" x14ac:dyDescent="0.25">
      <c r="B4" s="38"/>
      <c r="D4" s="25"/>
      <c r="E4" s="25"/>
      <c r="F4" s="25"/>
      <c r="G4" s="25"/>
      <c r="H4" s="25"/>
      <c r="I4" s="25"/>
      <c r="J4" s="25"/>
      <c r="K4" s="26"/>
      <c r="L4" s="25"/>
      <c r="M4" s="25"/>
      <c r="N4" s="27"/>
      <c r="O4" s="27"/>
      <c r="P4" s="25"/>
      <c r="Y4" s="44"/>
      <c r="Z4" s="45"/>
    </row>
    <row r="5" spans="1:35" ht="36" customHeight="1" x14ac:dyDescent="0.25">
      <c r="A5" s="71" t="s">
        <v>78</v>
      </c>
      <c r="B5" s="72"/>
      <c r="C5" s="72"/>
      <c r="D5" s="25"/>
      <c r="E5" s="20" t="s">
        <v>37</v>
      </c>
      <c r="F5" s="20" t="s">
        <v>38</v>
      </c>
      <c r="G5" s="20" t="s">
        <v>39</v>
      </c>
      <c r="H5" s="20" t="s">
        <v>40</v>
      </c>
      <c r="I5" s="20" t="s">
        <v>41</v>
      </c>
      <c r="J5" s="20" t="s">
        <v>42</v>
      </c>
      <c r="K5" s="20" t="s">
        <v>43</v>
      </c>
      <c r="L5" s="20" t="s">
        <v>44</v>
      </c>
      <c r="M5" s="28"/>
      <c r="N5" s="27"/>
      <c r="O5" s="27"/>
      <c r="P5" s="28"/>
      <c r="U5" s="44"/>
      <c r="V5" s="45"/>
    </row>
    <row r="6" spans="1:35" ht="35.25" customHeight="1" x14ac:dyDescent="0.25">
      <c r="A6" s="73" t="s">
        <v>83</v>
      </c>
      <c r="B6" s="67"/>
      <c r="C6" s="67"/>
      <c r="D6" s="26"/>
      <c r="E6" s="17">
        <f>IF($C$3=55,'Male data'!AO2,
IF($C$3=57,'Male data'!AO3,
IF($C$3=57.5,'Male data'!AO4,
IF($C$3=58,'Male data'!AO5,
IF($C$3=58.5,'Male data'!AO6,
IF($C$3=59,'Male data'!AO7,
IF($C$3=59.5,'Male data'!AO8,
IF($C$3=60,'Male data'!AO9,
IF($C$3=60.5,'Male data'!AO10,
IF($C$3=61,'Male data'!AO11,
IF($C$3=61.5,'Male data'!AO12,
IF($C$3=62,'Male data'!AO13,
IF($C$3=62.5,'Male data'!AO14,
IF($C$3=63,'Male data'!AO15,
IF($C$3=63.5,'Male data'!AO16,
IF($C$3=64,'Male data'!AO17,
IF($C$3=64.5,'Male data'!AO18,
IF($C$3=65,'Male data'!AO19,
IF($C$3=65.5,'Male data'!AO20,
IF($C$3=66,'Male data'!AO21,
IF($C$3=66.5,'Male data'!AO22,
IF($C$3=67,'Male data'!AO23,
IF($C$3=67.5,'Male data'!AO24,
IF($C$3=68,'Male data'!AO25,
IF($C$3=68.5,'Male data'!AO26,
IF($C$3=69,'Male data'!AO27,
IF($C$3=69.5,'Male data'!AO28,
IF($C$3=70,'Male data'!AO29,
IF($C$3=70.5,'Male data'!AO30,
IF($C$3=71,'Male data'!AO31,
IF($C$3=71.5,'Male data'!AO32,
IF($C$3=72,'Male data'!AO33,
IF($C$3=72.5,'Male data'!AO34,
IF($C$3=73,'Male data'!AO35,
IF($C$3=73.5,'Male data'!AO36,
IF($C$3=74,'Male data'!AO37,
IF($C$3=74.5,'Male data'!AO38,
IF($C$3=75,'Male data'!AO39,
IF($C$3=75.5,'Male data'!AO40,
IF($C$3=76,'Male data'!AO41,
IF($C$3=76.5,'Male data'!AO42,
IF($C$3=77,'Male data'!AO43,
IF($C$3=77.5,'Male data'!AO44,
IF($C$3=78,'Male data'!AO45,
IF($C$3=78.5,'Male data'!AO46,
IF($C$3=79,'Male data'!AO47,
IF($C$3=79.5,'Male data'!AO48,
IF($C$3=80,'Male data'!AO49,
IF($C$3=80.5,'Male data'!AO50,)))))))))))))))))))))))))))))))))))))))))))))))))</f>
        <v>11.404646938952739</v>
      </c>
      <c r="F6" s="17">
        <f>IF($C$3=55,'Male data'!AQ2,
IF($C$3=57,'Male data'!AQ3,
IF($C$3=57.5,'Male data'!AQ4,
IF($C$3=58,'Male data'!AQ5,
IF($C$3=58.5,'Male data'!AQ6,
IF($C$3=59,'Male data'!AQ7,
IF($C$3=59.5,'Male data'!AQ8,
IF($C$3=60,'Male data'!AQ9,
IF($C$3=60.5,'Male data'!AQ10,
IF($C$3=61,'Male data'!AQ11,
IF($C$3=61.5,'Male data'!AQ12,
IF($C$3=62,'Male data'!AQ13,
IF($C$3=62.5,'Male data'!AQ14,
IF($C$3=63,'Male data'!AQ15,
IF($C$3=63.5,'Male data'!AQ16,
IF($C$3=64,'Male data'!AQ17,
IF($C$3=64.5,'Male data'!AQ18,
IF($C$3=65,'Male data'!AQ19,
IF($C$3=65.5,'Male data'!AQ20,
IF($C$3=66,'Male data'!AQ21,
IF($C$3=66.5,'Male data'!AQ22,
IF($C$3=67,'Male data'!AQ23,
IF($C$3=67.5,'Male data'!AQ24,
IF($C$3=68,'Male data'!AQ25,
IF($C$3=68.5,'Male data'!AQ26,
IF($C$3=69,'Male data'!AQ27,
IF($C$3=69.5,'Male data'!AQ28,
IF($C$3=70,'Male data'!AQ29,
IF($C$3=70.5,'Male data'!AQ30,
IF($C$3=71,'Male data'!AQ31,
IF($C$3=71.5,'Male data'!AQ32,
IF($C$3=72,'Male data'!AQ33,
IF($C$3=72.5,'Male data'!AQ34,
IF($C$3=73,'Male data'!AQ35,
IF($C$3=73.5,'Male data'!AQ36,
IF($C$3=74,'Male data'!AQ37,
IF($C$3=74.5,'Male data'!AQ38,
IF($C$3=75,'Male data'!AQ39,
IF($C$3=75.5,'Male data'!AQ40,
IF($C$3=76,'Male data'!AQ41,
IF($C$3=76.5,'Male data'!AQ42,
IF($C$3=77,'Male data'!AQ43,
IF($C$3=77.5,'Male data'!AQ44,
IF($C$3=78,'Male data'!AQ45,
IF($C$3=78.5,'Male data'!AQ46,
IF($C$3=79,'Male data'!AQ47,
IF($C$3=79.5,'Male data'!AQ48,
IF($C$3=80,'Male data'!AQ49,
IF($C$3=80.5,'Male data'!AQ50,)))))))))))))))))))))))))))))))))))))))))))))))))</f>
        <v>15.634613337262303</v>
      </c>
      <c r="G6" s="17">
        <f>IF($C$3=55,'Male data'!AS2,
IF($C$3=57,'Male data'!AS3,
IF($C$3=57.5,'Male data'!AS4,
IF($C$3=58,'Male data'!AS5,
IF($C$3=58.5,'Male data'!AS6,
IF($C$3=59,'Male data'!AS7,
IF($C$3=59.5,'Male data'!AS8,
IF($C$3=60,'Male data'!AS9,
IF($C$3=60.5,'Male data'!AS10,
IF($C$3=61,'Male data'!AS11,
IF($C$3=61.5,'Male data'!AS12,
IF($C$3=62,'Male data'!AS13,
IF($C$3=62.5,'Male data'!AS14,
IF($C$3=63,'Male data'!AS15,
IF($C$3=63.5,'Male data'!AS16,
IF($C$3=64,'Male data'!AS17,
IF($C$3=64.5,'Male data'!AS18,
IF($C$3=65,'Male data'!AS19,
IF($C$3=65.5,'Male data'!AS20,
IF($C$3=66,'Male data'!AS21,
IF($C$3=66.5,'Male data'!AS22,
IF($C$3=67,'Male data'!AS23,
IF($C$3=67.5,'Male data'!AS24,
IF($C$3=68,'Male data'!AS25,
IF($C$3=68.5,'Male data'!AS26,
IF($C$3=69,'Male data'!AS27,
IF($C$3=69.5,'Male data'!AS28,
IF($C$3=70,'Male data'!AS29,
IF($C$3=70.5,'Male data'!AS30,
IF($C$3=71,'Male data'!AS31,
IF($C$3=71.5,'Male data'!AS32,
IF($C$3=72,'Male data'!AS33,
IF($C$3=72.5,'Male data'!AS34,
IF($C$3=73,'Male data'!AS35,
IF($C$3=73.5,'Male data'!AS36,
IF($C$3=74,'Male data'!AS37,
IF($C$3=74.5,'Male data'!AS38,
IF($C$3=75,'Male data'!AS39,
IF($C$3=75.5,'Male data'!AS40,
IF($C$3=76,'Male data'!AS41,
IF($C$3=76.5,'Male data'!AS42,
IF($C$3=77,'Male data'!AS43,
IF($C$3=77.5,'Male data'!AS44,
IF($C$3=78,'Male data'!AS45,
IF($C$3=78.5,'Male data'!AS46,
IF($C$3=79,'Male data'!AS47,
IF($C$3=79.5,'Male data'!AS48,
IF($C$3=80,'Male data'!AS49,
IF($C$3=80.5,'Male data'!AS50,)))))))))))))))))))))))))))))))))))))))))))))))))</f>
        <v>25.059055118110237</v>
      </c>
      <c r="H6" s="17">
        <f>IF($C$3=55,'Male data'!AU2,
IF($C$3=57,'Male data'!AU3,
IF($C$3=57.5,'Male data'!AU4,
IF($C$3=58,'Male data'!AU5,
IF($C$3=58.5,'Male data'!AU6,
IF($C$3=59,'Male data'!AU7,
IF($C$3=59.5,'Male data'!AU8,
IF($C$3=60,'Male data'!AU9,
IF($C$3=60.5,'Male data'!AU10,
IF($C$3=61,'Male data'!AU11,
IF($C$3=61.5,'Male data'!AU12,
IF($C$3=62,'Male data'!AU13,
IF($C$3=62.5,'Male data'!AU14,
IF($C$3=63,'Male data'!AU15,
IF($C$3=63.5,'Male data'!AU16,
IF($C$3=64,'Male data'!AU17,
IF($C$3=64.5,'Male data'!AU18,
IF($C$3=65,'Male data'!AU19,
IF($C$3=65.5,'Male data'!AU20,
IF($C$3=66,'Male data'!AU21,
IF($C$3=66.5,'Male data'!AU22,
IF($C$3=67,'Male data'!AU23,
IF($C$3=67.5,'Male data'!AU24,
IF($C$3=68,'Male data'!AU25,
IF($C$3=68.5,'Male data'!AU26,
IF($C$3=69,'Male data'!AU27,
IF($C$3=69.5,'Male data'!AU28,
IF($C$3=70,'Male data'!AU29,
IF($C$3=70.5,'Male data'!AU30,
IF($C$3=71,'Male data'!AU31,
IF($C$3=71.5,'Male data'!AU32,
IF($C$3=72,'Male data'!AU33,
IF($C$3=72.5,'Male data'!AU34,
IF($C$3=73,'Male data'!AU35,
IF($C$3=73.5,'Male data'!AU36,
IF($C$3=74,'Male data'!AU37,
IF($C$3=74.5,'Male data'!AU38,
IF($C$3=75,'Male data'!AU39,
IF($C$3=75.5,'Male data'!AU40,
IF($C$3=76,'Male data'!AU41,
IF($C$3=76.5,'Male data'!AU42,
IF($C$3=77,'Male data'!AU43,
IF($C$3=77.5,'Male data'!AU44,
IF($C$3=78,'Male data'!AU45,
IF($C$3=78.5,'Male data'!AU46,
IF($C$3=79,'Male data'!AU47,
IF($C$3=79.5,'Male data'!AU48,
IF($C$3=80,'Male data'!AU49,
IF($C$3=80.5,'Male data'!AU50,)))))))))))))))))))))))))))))))))))))))))))))))))</f>
        <v>11.495382614422107</v>
      </c>
      <c r="I6" s="17">
        <f>IF($C$3=55,'Male data'!I2,
IF($C$3=57,'Male data'!I3,
IF($C$3=57.5,'Male data'!I4,
IF($C$3=58,'Male data'!I5,
IF($C$3=58.5,'Male data'!I6,
IF($C$3=59,'Male data'!I7,
IF($C$3=59.5,'Male data'!I8,
IF($C$3=60,'Male data'!I9,
IF($C$3=60.5,'Male data'!I10,
IF($C$3=61,'Male data'!I11,
IF($C$3=61.5,'Male data'!I12,
IF($C$3=62,'Male data'!I13,
IF($C$3=62.5,'Male data'!I14,
IF($C$3=63,'Male data'!I15,
IF($C$3=63.5,'Male data'!I16,
IF($C$3=64,'Male data'!I17,
IF($C$3=64.5,'Male data'!I18,
IF($C$3=65,'Male data'!I19,
IF($C$3=65.5,'Male data'!I20,
IF($C$3=66,'Male data'!I21,
IF($C$3=66.5,'Male data'!I22,
IF($C$3=67,'Male data'!I23,
IF($C$3=67.5,'Male data'!I24,
IF($C$3=68,'Male data'!I25,
IF($C$3=68.5,'Male data'!I26,
IF($C$3=69,'Male data'!I27,
IF($C$3=69.5,'Male data'!I28,
IF($C$3=70,'Male data'!I29,
IF($C$3=70.5,'Male data'!I30,
IF($C$3=71,'Male data'!I31,
IF($C$3=71.5,'Male data'!I32,
IF($C$3=72,'Male data'!I33,
IF($C$3=72.5,'Male data'!I34,
IF($C$3=73,'Male data'!I35,
IF($C$3=73.5,'Male data'!I36,
IF($C$3=74,'Male data'!I37,
IF($C$3=74.5,'Male data'!I38,
IF($C$3=75,'Male data'!I39,
IF($C$3=75.5,'Male data'!I40,
IF($C$3=76,'Male data'!I41,
IF($C$3=76.5,'Male data'!I42,
IF($C$3=77,'Male data'!I43,
IF($C$3=77.5,'Male data'!I44,
IF($C$3=78,'Male data'!I45,
IF($C$3=78.5,'Male data'!I46,
IF($C$3=79,'Male data'!I47,
IF($C$3=79.5,'Male data'!I48,
IF($C$3=80,'Male data'!I49,
IF($C$3=80.5,'Male data'!I50,)))))))))))))))))))))))))))))))))))))))))))))))))</f>
        <v>15.294170047822186</v>
      </c>
      <c r="J6" s="17">
        <f>IF($C$3=55,'Male data'!K2,
IF($C$3=57,'Male data'!K3,
IF($C$3=57.5,'Male data'!K4,
IF($C$3=58,'Male data'!K5,
IF($C$3=58.5,'Male data'!K6,
IF($C$3=59,'Male data'!K7,
IF($C$3=59.5,'Male data'!K8,
IF($C$3=60,'Male data'!K9,
IF($C$3=60.5,'Male data'!K10,
IF($C$3=61,'Male data'!K11,
IF($C$3=61.5,'Male data'!K12,
IF($C$3=62,'Male data'!K13,
IF($C$3=62.5,'Male data'!K14,
IF($C$3=63,'Male data'!K15,
IF($C$3=63.5,'Male data'!K16,
IF($C$3=64,'Male data'!K17,
IF($C$3=64.5,'Male data'!K18,
IF($C$3=65,'Male data'!K19,
IF($C$3=65.5,'Male data'!K20,
IF($C$3=66,'Male data'!K21,
IF($C$3=66.5,'Male data'!K22,
IF($C$3=67,'Male data'!K23,
IF($C$3=67.5,'Male data'!K24,
IF($C$3=68,'Male data'!K25,
IF($C$3=68.5,'Male data'!K26,
IF($C$3=69,'Male data'!K27,
IF($C$3=69.5,'Male data'!K28,
IF($C$3=70,'Male data'!K29,
IF($C$3=70.5,'Male data'!K30,
IF($C$3=71,'Male data'!K31,
IF($C$3=71.5,'Male data'!K32,
IF($C$3=72,'Male data'!K33,
IF($C$3=72.5,'Male data'!K34,
IF($C$3=73,'Male data'!K35,
IF($C$3=73.5,'Male data'!K36,
IF($C$3=74,'Male data'!K37,
IF($C$3=74.5,'Male data'!K38,
IF($C$3=75,'Male data'!K39,
IF($C$3=75.5,'Male data'!K40,
IF($C$3=76,'Male data'!K41,
IF($C$3=76.5,'Male data'!K42,
IF($C$3=77,'Male data'!K43,
IF($C$3=77.5,'Male data'!K44,
IF($C$3=78,'Male data'!K45,
IF($C$3=78.5,'Male data'!K46,
IF($C$3=79,'Male data'!K47,
IF($C$3=79.5,'Male data'!K48,
IF($C$3=80,'Male data'!K49,
IF($C$3=80.5,'Male data'!K50,)))))))))))))))))))))))))))))))))))))))))))))))))</f>
        <v>29.725626235341043</v>
      </c>
      <c r="K6" s="17">
        <f>IF($C$3=55,'Male data'!M2,
IF($C$3=57,'Male data'!M3,
IF($C$3=57.5,'Male data'!M4,
IF($C$3=58,'Male data'!M5,
IF($C$3=58.5,'Male data'!M6,
IF($C$3=59,'Male data'!M7,
IF($C$3=59.5,'Male data'!M8,
IF($C$3=60,'Male data'!M9,
IF($C$3=60.5,'Male data'!M10,
IF($C$3=61,'Male data'!M11,
IF($C$3=61.5,'Male data'!M12,
IF($C$3=62,'Male data'!M13,
IF($C$3=62.5,'Male data'!M14,
IF($C$3=63,'Male data'!M15,
IF($C$3=63.5,'Male data'!M16,
IF($C$3=64,'Male data'!M17,
IF($C$3=64.5,'Male data'!M18,
IF($C$3=65,'Male data'!M19,
IF($C$3=65.5,'Male data'!M20,
IF($C$3=66,'Male data'!M21,
IF($C$3=66.5,'Male data'!M22,
IF($C$3=67,'Male data'!M23,
IF($C$3=67.5,'Male data'!M24,
IF($C$3=68,'Male data'!M25,
IF($C$3=68.5,'Male data'!M26,
IF($C$3=69,'Male data'!M27,
IF($C$3=69.5,'Male data'!M28,
IF($C$3=70,'Male data'!M29,
IF($C$3=70.5,'Male data'!M30,
IF($C$3=71,'Male data'!M31,
IF($C$3=71.5,'Male data'!M32,
IF($C$3=72,'Male data'!M33,
IF($C$3=72.5,'Male data'!M34,
IF($C$3=73,'Male data'!M35,
IF($C$3=73.5,'Male data'!M36,
IF($C$3=74,'Male data'!M37,
IF($C$3=74.5,'Male data'!M38,
IF($C$3=75,'Male data'!M39,
IF($C$3=75.5,'Male data'!M40,
IF($C$3=76,'Male data'!M41,
IF($C$3=76.5,'Male data'!M42,
IF($C$3=77,'Male data'!M43,
IF($C$3=77.5,'Male data'!M44,
IF($C$3=78,'Male data'!M45,
IF($C$3=78.5,'Male data'!M46,
IF($C$3=79,'Male data'!M47,
IF($C$3=79.5,'Male data'!M48,
IF($C$3=80,'Male data'!M49,
IF($C$3=80.5,'Male data'!M50,)))))))))))))))))))))))))))))))))))))))))))))))))</f>
        <v>33.834961743609135</v>
      </c>
      <c r="L6" s="17">
        <f>IF($C$3=55,'Male data'!E2,
IF($C$3=57,'Male data'!E3,
IF($C$3=57.5,'Male data'!E4,
IF($C$3=58,'Male data'!E5,
IF($C$3=58.5,'Male data'!E6,
IF($C$3=59,'Male data'!E7,
IF($C$3=59.5,'Male data'!E8,
IF($C$3=60,'Male data'!E9,
IF($C$3=60.5,'Male data'!E10,
IF($C$3=61,'Male data'!E11,
IF($C$3=61.5,'Male data'!E12,
IF($C$3=62,'Male data'!E13,
IF($C$3=62.5,'Male data'!E14,
IF($C$3=63,'Male data'!E15,
IF($C$3=63.5,'Male data'!E16,
IF($C$3=64,'Male data'!E17,
IF($C$3=64.5,'Male data'!E18,
IF($C$3=65,'Male data'!E19,
IF($C$3=65.5,'Male data'!E20,
IF($C$3=66,'Male data'!E21,
IF($C$3=66.5,'Male data'!E22,
IF($C$3=67,'Male data'!E23,
IF($C$3=67.5,'Male data'!E24,
IF($C$3=68,'Male data'!E25,
IF($C$3=68.5,'Male data'!E26,
IF($C$3=69,'Male data'!E27,
IF($C$3=69.5,'Male data'!E28,
IF($C$3=70,'Male data'!E29,
IF($C$3=70.5,'Male data'!E30,
IF($C$3=71,'Male data'!E31,
IF($C$3=71.5,'Male data'!E32,
IF($C$3=72,'Male data'!E33,
IF($C$3=72.5,'Male data'!E34,
IF($C$3=73,'Male data'!E35,
IF($C$3=73.5,'Male data'!E36,
IF($C$3=74,'Male data'!E37,
IF($C$3=74.5,'Male data'!E38,
IF($C$3=75,'Male data'!E39,
IF($C$3=75.5,'Male data'!E40,
IF($C$3=76,'Male data'!E41,
IF($C$3=76.5,'Male data'!E42,
IF($C$3=77,'Male data'!E43,
IF($C$3=77.5,'Male data'!E44,
IF($C$3=78,'Male data'!E45,
IF($C$3=78.5,'Male data'!E46,
IF($C$3=79,'Male data'!E47,
IF($C$3=79.5,'Male data'!E48,
IF($C$3=80,'Male data'!E49,
IF($C$3=80.5,'Male data'!E50,)))))))))))))))))))))))))))))))))))))))))))))))))</f>
        <v>46.692913385826778</v>
      </c>
      <c r="M6" s="29"/>
      <c r="N6" s="27"/>
      <c r="O6" s="27"/>
      <c r="P6" s="29"/>
      <c r="Q6" s="45"/>
      <c r="R6" s="45"/>
      <c r="S6" s="45"/>
      <c r="T6" s="45"/>
      <c r="U6" s="45"/>
      <c r="V6" s="45"/>
      <c r="W6" s="45"/>
      <c r="X6" s="45"/>
      <c r="Y6" s="45"/>
      <c r="Z6" s="45"/>
      <c r="AA6" s="45"/>
      <c r="AB6" s="45"/>
      <c r="AC6" s="45"/>
    </row>
    <row r="7" spans="1:35" ht="15.75" x14ac:dyDescent="0.25">
      <c r="A7" s="54"/>
      <c r="B7" s="49" t="s">
        <v>80</v>
      </c>
      <c r="C7" s="49"/>
      <c r="D7" s="25"/>
      <c r="E7" s="28"/>
      <c r="F7" s="28"/>
      <c r="G7" s="29"/>
      <c r="H7" s="29"/>
      <c r="I7" s="29"/>
      <c r="J7" s="28"/>
      <c r="K7" s="28"/>
      <c r="L7" s="28"/>
      <c r="M7" s="29"/>
      <c r="N7" s="27"/>
      <c r="O7" s="27"/>
      <c r="P7" s="29"/>
      <c r="Q7" s="46"/>
      <c r="R7" s="46"/>
      <c r="S7" s="46"/>
      <c r="T7" s="38"/>
      <c r="Y7" s="44"/>
      <c r="Z7" s="45"/>
    </row>
    <row r="8" spans="1:35" ht="35.25" customHeight="1" x14ac:dyDescent="0.25">
      <c r="A8" s="51">
        <f>+A7*25.4</f>
        <v>0</v>
      </c>
      <c r="B8" s="55" t="s">
        <v>79</v>
      </c>
      <c r="C8" s="49"/>
      <c r="D8" s="25"/>
      <c r="E8" s="24" t="s">
        <v>45</v>
      </c>
      <c r="F8" s="22" t="s">
        <v>46</v>
      </c>
      <c r="G8" s="22" t="s">
        <v>47</v>
      </c>
      <c r="H8" s="20" t="s">
        <v>48</v>
      </c>
      <c r="I8" s="20" t="s">
        <v>49</v>
      </c>
      <c r="J8" s="20" t="s">
        <v>50</v>
      </c>
      <c r="K8" s="28"/>
      <c r="L8" s="28"/>
      <c r="M8" s="28"/>
      <c r="N8" s="27"/>
      <c r="O8" s="27"/>
      <c r="P8" s="28"/>
      <c r="U8" s="44"/>
    </row>
    <row r="9" spans="1:35" ht="15.75" x14ac:dyDescent="0.25">
      <c r="A9" s="51">
        <f>+A7*2.54</f>
        <v>0</v>
      </c>
      <c r="B9" s="49" t="s">
        <v>81</v>
      </c>
      <c r="C9" s="49"/>
      <c r="D9" s="25"/>
      <c r="E9" s="16">
        <f>IF($C$3=55,'Male data'!O2,
IF($C$3=57,'Male data'!O3,
IF($C$3=57.5,'Male data'!O4,
IF($C$3=58,'Male data'!O5,
IF($C$3=58.5,'Male data'!O6,
IF($C$3=59,'Male data'!O7,
IF($C$3=59.5,'Male data'!O8,
IF($C$3=60,'Male data'!O9,
IF($C$3=60.5,'Male data'!O10,
IF($C$3=61,'Male data'!O11,
IF($C$3=61.5,'Male data'!O12,
IF($C$3=62,'Male data'!O13,
IF($C$3=62.5,'Male data'!O14,
IF($C$3=63,'Male data'!O15,
IF($C$3=63.5,'Male data'!O16,
IF($C$3=64,'Male data'!O17,
IF($C$3=64.5,'Male data'!O18,
IF($C$3=65,'Male data'!O19,
IF($C$3=65.5,'Male data'!O20,
IF($C$3=66,'Male data'!O21,
IF($C$3=66.5,'Male data'!O22,
IF($C$3=67,'Male data'!O23,
IF($C$3=67.5,'Male data'!O24,
IF($C$3=68,'Male data'!O25,
IF($C$3=68.5,'Male data'!O26,
IF($C$3=69,'Male data'!O27,
IF($C$3=69.5,'Male data'!O28,
IF($C$3=70,'Male data'!O29,
IF($C$3=70.5,'Male data'!O30,
IF($C$3=71,'Male data'!O31,
IF($C$3=71.5,'Male data'!O32,
IF($C$3=72,'Male data'!O33,
IF($C$3=72.5,'Male data'!O34,
IF($C$3=73,'Male data'!O35,
IF($C$3=73.5,'Male data'!O36,
IF($C$3=74,'Male data'!O37,
IF($C$3=74.5,'Male data'!O38,
IF($C$3=75,'Male data'!O39,
IF($C$3=75.5,'Male data'!O40,
IF($C$3=76,'Male data'!O41,
IF($C$3=76.5,'Male data'!O42,
IF($C$3=77,'Male data'!O43,
IF($C$3=77.5,'Male data'!O44,
IF($C$3=78,'Male data'!O45,
IF($C$3=78.5,'Male data'!O46,
IF($C$3=79,'Male data'!O47,
IF($C$3=79.5,'Male data'!O48,
IF($C$3=80,'Male data'!O49,
IF($C$3=80.5,'Male data'!O50,)))))))))))))))))))))))))))))))))))))))))))))))))</f>
        <v>53.449347077372309</v>
      </c>
      <c r="F9" s="16">
        <f>IF($C$3=55,'Male data'!Q2,
IF($C$3=57,'Male data'!Q3,
IF($C$3=57.5,'Male data'!Q4,
IF($C$3=58,'Male data'!Q5,
IF($C$3=58.5,'Male data'!Q6,
IF($C$3=59,'Male data'!Q7,
IF($C$3=59.5,'Male data'!Q8,
IF($C$3=60,'Male data'!Q9,
IF($C$3=60.5,'Male data'!Q10,
IF($C$3=61,'Male data'!Q11,
IF($C$3=61.5,'Male data'!Q12,
IF($C$3=62,'Male data'!Q13,
IF($C$3=62.5,'Male data'!Q14,
IF($C$3=63,'Male data'!Q15,
IF($C$3=63.5,'Male data'!Q16,
IF($C$3=64,'Male data'!Q17,
IF($C$3=64.5,'Male data'!Q18,
IF($C$3=65,'Male data'!Q19,
IF($C$3=65.5,'Male data'!Q20,
IF($C$3=66,'Male data'!Q21,
IF($C$3=66.5,'Male data'!Q22,
IF($C$3=67,'Male data'!Q23,
IF($C$3=67.5,'Male data'!Q24,
IF($C$3=68,'Male data'!Q25,
IF($C$3=68.5,'Male data'!Q26,
IF($C$3=69,'Male data'!Q27,
IF($C$3=69.5,'Male data'!Q28,
IF($C$3=70,'Male data'!Q29,
IF($C$3=70.5,'Male data'!Q30,
IF($C$3=71,'Male data'!Q31,
IF($C$3=71.5,'Male data'!Q32,
IF($C$3=72,'Male data'!Q33,
IF($C$3=72.5,'Male data'!Q34,
IF($C$3=73,'Male data'!Q35,
IF($C$3=73.5,'Male data'!Q36,
IF($C$3=74,'Male data'!Q37,
IF($C$3=74.5,'Male data'!Q38,
IF($C$3=75,'Male data'!Q39,
IF($C$3=75.5,'Male data'!Q40,
IF($C$3=76,'Male data'!Q41,
IF($C$3=76.5,'Male data'!Q42,
IF($C$3=77,'Male data'!Q43,
IF($C$3=77.5,'Male data'!Q44,
IF($C$3=78,'Male data'!Q45,
IF($C$3=78.5,'Male data'!Q46,
IF($C$3=79,'Male data'!Q47,
IF($C$3=79.5,'Male data'!Q48,
IF($C$3=80,'Male data'!Q49,
IF($C$3=80.5,'Male data'!Q50,)))))))))))))))))))))))))))))))))))))))))))))))))</f>
        <v>34.258905136857898</v>
      </c>
      <c r="G9" s="16">
        <f>IF($C$3=55,'Male data'!G2,
IF($C$3=57,'Male data'!G3,
IF($C$3=57.5,'Male data'!G4,
IF($C$3=58,'Male data'!G5,
IF($C$3=58.5,'Male data'!G6,
IF($C$3=59,'Male data'!G7,
IF($C$3=59.5,'Male data'!G8,
IF($C$3=60,'Male data'!G9,
IF($C$3=60.5,'Male data'!G10,
IF($C$3=61,'Male data'!G11,
IF($C$3=61.5,'Male data'!G12,
IF($C$3=62,'Male data'!G13,
IF($C$3=62.5,'Male data'!G14,
IF($C$3=63,'Male data'!G15,
IF($C$3=63.5,'Male data'!G16,
IF($C$3=64,'Male data'!G17,
IF($C$3=64.5,'Male data'!G18,
IF($C$3=65,'Male data'!G19,
IF($C$3=65.5,'Male data'!G20,
IF($C$3=66,'Male data'!G21,
IF($C$3=66.5,'Male data'!G22,
IF($C$3=67,'Male data'!G23,
IF($C$3=67.5,'Male data'!G24,
IF($C$3=68,'Male data'!G25,
IF($C$3=68.5,'Male data'!G26,
IF($C$3=69,'Male data'!G27,
IF($C$3=69.5,'Male data'!G28,
IF($C$3=70,'Male data'!G29,
IF($C$3=70.5,'Male data'!G30,
IF($C$3=71,'Male data'!G31,
IF($C$3=71.5,'Male data'!G32,
IF($C$3=72,'Male data'!G33,
IF($C$3=72.5,'Male data'!G34,
IF($C$3=73,'Male data'!G35,
IF($C$3=73.5,'Male data'!G36,
IF($C$3=74,'Male data'!G37,
IF($C$3=74.5,'Male data'!G38,
IF($C$3=75,'Male data'!G39,
IF($C$3=75.5,'Male data'!G40,
IF($C$3=76,'Male data'!G41,
IF($C$3=76.5,'Male data'!G42,
IF($C$3=77,'Male data'!G43,
IF($C$3=77.5,'Male data'!G44,
IF($C$3=78,'Male data'!G45,
IF($C$3=78.5,'Male data'!G46,
IF($C$3=79,'Male data'!G47,
IF($C$3=79.5,'Male data'!G48,
IF($C$3=80,'Male data'!G49,
IF($C$3=80.5,'Male data'!G50,)))))))))))))))))))))))))))))))))))))))))))))))))</f>
        <v>42.047244094488192</v>
      </c>
      <c r="H9" s="16">
        <f>IF($C$3=55,'Male data'!AW2,
IF($C$3=57,'Male data'!AW3,
IF($C$3=57.5,'Male data'!AW4,
IF($C$3=58,'Male data'!AW5,
IF($C$3=58.5,'Male data'!AW6,
IF($C$3=59,'Male data'!AW7,
IF($C$3=59.5,'Male data'!AW8,
IF($C$3=60,'Male data'!AW9,
IF($C$3=60.5,'Male data'!AW10,
IF($C$3=61,'Male data'!AW11,
IF($C$3=61.5,'Male data'!AW12,
IF($C$3=62,'Male data'!AW13,
IF($C$3=62.5,'Male data'!AW14,
IF($C$3=63,'Male data'!AW15,
IF($C$3=63.5,'Male data'!AW16,
IF($C$3=64,'Male data'!AW17,
IF($C$3=64.5,'Male data'!AW18,
IF($C$3=65,'Male data'!AW19,
IF($C$3=65.5,'Male data'!AW20,
IF($C$3=66,'Male data'!AW21,
IF($C$3=66.5,'Male data'!AW22,
IF($C$3=67,'Male data'!AW23,
IF($C$3=67.5,'Male data'!AW24,
IF($C$3=68,'Male data'!AW25,
IF($C$3=68.5,'Male data'!AW26,
IF($C$3=69,'Male data'!AW27,
IF($C$3=69.5,'Male data'!AW28,
IF($C$3=70,'Male data'!AW29,
IF($C$3=70.5,'Male data'!AW30,
IF($C$3=71,'Male data'!AW31,
IF($C$3=71.5,'Male data'!AW32,
IF($C$3=72,'Male data'!AW33,
IF($C$3=72.5,'Male data'!AW34,
IF($C$3=73,'Male data'!AW35,
IF($C$3=73.5,'Male data'!AW36,
IF($C$3=74,'Male data'!AW37,
IF($C$3=74.5,'Male data'!AW38,
IF($C$3=75,'Male data'!AW39,
IF($C$3=75.5,'Male data'!AW40,
IF($C$3=76,'Male data'!AW41,
IF($C$3=76.5,'Male data'!AW42,
IF($C$3=77,'Male data'!AW43,
IF($C$3=77.5,'Male data'!AW44,
IF($C$3=78,'Male data'!AW45,
IF($C$3=78.5,'Male data'!AW46,
IF($C$3=79,'Male data'!AW47,
IF($C$3=79.5,'Male data'!AW48,
IF($C$3=80,'Male data'!AW49,
IF($C$3=80.5,'Male data'!AW50,)))))))))))))))))))))))))))))))))))))))))))))))))</f>
        <v>3.086450920980691</v>
      </c>
      <c r="I9" s="16">
        <f>IF($C$3=55,'Male data'!AY2,
IF($C$3=57,'Male data'!AY3,
IF($C$3=57.5,'Male data'!AY4,
IF($C$3=58,'Male data'!AY5,
IF($C$3=58.5,'Male data'!AY6,
IF($C$3=59,'Male data'!AY7,
IF($C$3=59.5,'Male data'!AY8,
IF($C$3=60,'Male data'!AY9,
IF($C$3=60.5,'Male data'!AY10,
IF($C$3=61,'Male data'!AY11,
IF($C$3=61.5,'Male data'!AY12,
IF($C$3=62,'Male data'!AY13,
IF($C$3=62.5,'Male data'!AY14,
IF($C$3=63,'Male data'!AY15,
IF($C$3=63.5,'Male data'!AY16,
IF($C$3=64,'Male data'!AY17,
IF($C$3=64.5,'Male data'!AY18,
IF($C$3=65,'Male data'!AY19,
IF($C$3=65.5,'Male data'!AY20,
IF($C$3=66,'Male data'!AY21,
IF($C$3=66.5,'Male data'!AY22,
IF($C$3=67,'Male data'!AY23,
IF($C$3=67.5,'Male data'!AY24,
IF($C$3=68,'Male data'!AY25,
IF($C$3=68.5,'Male data'!AY26,
IF($C$3=69,'Male data'!AY27,
IF($C$3=69.5,'Male data'!AY28,
IF($C$3=70,'Male data'!AY29,
IF($C$3=70.5,'Male data'!AY30,
IF($C$3=71,'Male data'!AY31,
IF($C$3=71.5,'Male data'!AY32,
IF($C$3=72,'Male data'!AY33,
IF($C$3=72.5,'Male data'!AY34,
IF($C$3=73,'Male data'!AY35,
IF($C$3=73.5,'Male data'!AY36,
IF($C$3=74,'Male data'!AY37,
IF($C$3=74.5,'Male data'!AY38,
IF($C$3=75,'Male data'!AY39,
IF($C$3=75.5,'Male data'!AY40,
IF($C$3=76,'Male data'!AY41,
IF($C$3=76.5,'Male data'!AY42,
IF($C$3=77,'Male data'!AY43,
IF($C$3=77.5,'Male data'!AY44,
IF($C$3=78,'Male data'!AY45,
IF($C$3=78.5,'Male data'!AY46,
IF($C$3=79,'Male data'!AY47,
IF($C$3=79.5,'Male data'!AY48,
IF($C$3=80,'Male data'!AY49,
IF($C$3=80.5,'Male data'!AY50,)))))))))))))))))))))))))))))))))))))))))))))))))</f>
        <v>6.4702055988660634</v>
      </c>
      <c r="J9" s="16">
        <f>IF($C$3=55,'Male data'!BA2,
IF($C$3=57,'Male data'!BA3,
IF($C$3=57.5,'Male data'!BA4,
IF($C$3=58,'Male data'!BA5,
IF($C$3=58.5,'Male data'!BA6,
IF($C$3=59,'Male data'!BA7,
IF($C$3=59.5,'Male data'!BA8,
IF($C$3=60,'Male data'!BA9,
IF($C$3=60.5,'Male data'!BA10,
IF($C$3=61,'Male data'!BA11,
IF($C$3=61.5,'Male data'!BA12,
IF($C$3=62,'Male data'!BA13,
IF($C$3=62.5,'Male data'!BA14,
IF($C$3=63,'Male data'!BA15,
IF($C$3=63.5,'Male data'!BA16,
IF($C$3=64,'Male data'!BA17,
IF($C$3=64.5,'Male data'!BA18,
IF($C$3=65,'Male data'!BA19,
IF($C$3=65.5,'Male data'!BA20,
IF($C$3=66,'Male data'!BA21,
IF($C$3=66.5,'Male data'!BA22,
IF($C$3=67,'Male data'!BA23,
IF($C$3=67.5,'Male data'!BA24,
IF($C$3=68,'Male data'!BA25,
IF($C$3=68.5,'Male data'!BA26,
IF($C$3=69,'Male data'!BA27,
IF($C$3=69.5,'Male data'!BA28,
IF($C$3=70,'Male data'!BA29,
IF($C$3=70.5,'Male data'!BA30,
IF($C$3=71,'Male data'!BA31,
IF($C$3=71.5,'Male data'!BA32,
IF($C$3=72,'Male data'!BA33,
IF($C$3=72.5,'Male data'!BA34,
IF($C$3=73,'Male data'!BA35,
IF($C$3=73.5,'Male data'!BA36,
IF($C$3=74,'Male data'!BA37,
IF($C$3=74.5,'Male data'!BA38,
IF($C$3=75,'Male data'!BA39,
IF($C$3=75.5,'Male data'!BA40,
IF($C$3=76,'Male data'!BA41,
IF($C$3=76.5,'Male data'!BA42,
IF($C$3=77,'Male data'!BA43,
IF($C$3=77.5,'Male data'!BA44,
IF($C$3=78,'Male data'!BA45,
IF($C$3=78.5,'Male data'!BA46,
IF($C$3=79,'Male data'!BA47,
IF($C$3=79.5,'Male data'!BA48,
IF($C$3=80,'Male data'!BA49,
IF($C$3=80.5,'Male data'!BA50,)))))))))))))))))))))))))))))))))))))))))))))))))</f>
        <v>4.016959124126851</v>
      </c>
      <c r="K9" s="25"/>
      <c r="L9" s="25"/>
      <c r="M9" s="25"/>
      <c r="N9" s="27"/>
      <c r="O9" s="27"/>
      <c r="P9" s="25"/>
      <c r="T9" s="44"/>
    </row>
    <row r="10" spans="1:35" ht="15.75" x14ac:dyDescent="0.25">
      <c r="D10" s="25"/>
      <c r="E10" s="25"/>
      <c r="F10" s="25"/>
      <c r="G10" s="25"/>
      <c r="H10" s="25"/>
      <c r="I10" s="25"/>
      <c r="J10" s="25"/>
      <c r="K10" s="25"/>
      <c r="L10" s="25"/>
      <c r="M10" s="25"/>
      <c r="N10" s="25"/>
      <c r="O10" s="25"/>
      <c r="P10" s="25"/>
      <c r="Y10" s="44"/>
    </row>
    <row r="11" spans="1:35" x14ac:dyDescent="0.25">
      <c r="Y11" s="44"/>
    </row>
    <row r="12" spans="1:35" x14ac:dyDescent="0.25">
      <c r="Y12" s="44"/>
    </row>
    <row r="13" spans="1:35" x14ac:dyDescent="0.25">
      <c r="Y13" s="44"/>
    </row>
    <row r="14" spans="1:35" x14ac:dyDescent="0.25">
      <c r="Y14" s="44"/>
    </row>
    <row r="15" spans="1:35" x14ac:dyDescent="0.25">
      <c r="Y15" s="44"/>
    </row>
    <row r="16" spans="1:35" x14ac:dyDescent="0.25">
      <c r="Y16" s="44"/>
    </row>
    <row r="17" spans="25:26" x14ac:dyDescent="0.25">
      <c r="Y17" s="44"/>
    </row>
    <row r="18" spans="25:26" x14ac:dyDescent="0.25">
      <c r="Y18" s="44"/>
    </row>
    <row r="19" spans="25:26" ht="16.5" customHeight="1" x14ac:dyDescent="0.25">
      <c r="Y19" s="44"/>
    </row>
    <row r="20" spans="25:26" x14ac:dyDescent="0.25">
      <c r="Y20" s="44"/>
    </row>
    <row r="21" spans="25:26" x14ac:dyDescent="0.25">
      <c r="Y21" s="44"/>
    </row>
    <row r="22" spans="25:26" x14ac:dyDescent="0.25">
      <c r="Y22" s="44"/>
    </row>
    <row r="23" spans="25:26" x14ac:dyDescent="0.25">
      <c r="Y23" s="44"/>
    </row>
    <row r="24" spans="25:26" x14ac:dyDescent="0.25">
      <c r="Y24" s="44"/>
      <c r="Z24" s="45"/>
    </row>
    <row r="25" spans="25:26" x14ac:dyDescent="0.25">
      <c r="Y25" s="44"/>
    </row>
    <row r="26" spans="25:26" x14ac:dyDescent="0.25">
      <c r="Y26" s="44"/>
    </row>
    <row r="27" spans="25:26" x14ac:dyDescent="0.25">
      <c r="Y27" s="44"/>
    </row>
    <row r="28" spans="25:26" x14ac:dyDescent="0.25">
      <c r="Y28" s="44"/>
    </row>
    <row r="29" spans="25:26" x14ac:dyDescent="0.25">
      <c r="Y29" s="44"/>
    </row>
    <row r="30" spans="25:26" x14ac:dyDescent="0.25">
      <c r="Y30" s="44"/>
    </row>
    <row r="31" spans="25:26" x14ac:dyDescent="0.25">
      <c r="Y31" s="44"/>
    </row>
    <row r="32" spans="25:26" x14ac:dyDescent="0.25">
      <c r="Y32" s="44"/>
    </row>
    <row r="33" spans="25:25" x14ac:dyDescent="0.25">
      <c r="Y33" s="44"/>
    </row>
    <row r="34" spans="25:25" x14ac:dyDescent="0.25">
      <c r="Y34" s="44"/>
    </row>
    <row r="35" spans="25:25" x14ac:dyDescent="0.25">
      <c r="Y35" s="44"/>
    </row>
    <row r="36" spans="25:25" x14ac:dyDescent="0.25">
      <c r="Y36" s="44"/>
    </row>
    <row r="37" spans="25:25" x14ac:dyDescent="0.25">
      <c r="Y37" s="44"/>
    </row>
    <row r="38" spans="25:25" x14ac:dyDescent="0.25">
      <c r="Y38" s="44"/>
    </row>
    <row r="39" spans="25:25" x14ac:dyDescent="0.25">
      <c r="Y39" s="44"/>
    </row>
  </sheetData>
  <sheetProtection algorithmName="SHA-512" hashValue="kbWJ9j11TsSCrPhxhXbEn22hatjTUXxRrqH39wtkxjSAK2SowsfoDxBPazdXrtXShk06duCYtI+BbgHu0Q6MCg==" saltValue="sC2alCEFA67ZzrDwURC7eA==" spinCount="100000" sheet="1" objects="1" scenarios="1" selectLockedCells="1"/>
  <mergeCells count="4">
    <mergeCell ref="A5:C5"/>
    <mergeCell ref="A6:C6"/>
    <mergeCell ref="C1:AH1"/>
    <mergeCell ref="A1:B1"/>
  </mergeCells>
  <hyperlinks>
    <hyperlink ref="A1:B1" location="'main page'!A1" display="Back to main page" xr:uid="{FA503275-20E2-45E5-931F-5B67E6D2D5CF}"/>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promptTitle="Height" xr:uid="{462D3855-A05A-4FA5-91DD-5B9172123167}">
          <x14:formula1>
            <xm:f>'Male data'!$A$2:$A$50</xm:f>
          </x14:formula1>
          <xm:sqref>C3</xm:sqref>
        </x14:dataValidation>
        <x14:dataValidation type="list" allowBlank="1" showInputMessage="1" showErrorMessage="1" xr:uid="{42FAACFF-6FC8-40FD-B263-18F15AF4202F}">
          <x14:formula1>
            <xm:f>'C:\Users\schellt\Desktop\anthro\[Male anthro data.xlsx]ANSUR II MALE Public'!#REF!</xm:f>
          </x14:formula1>
          <xm:sqref>H4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4E143-BD18-41C7-BE91-C0197E8EF4C4}">
  <dimension ref="A1:AK39"/>
  <sheetViews>
    <sheetView showGridLines="0" zoomScale="85" zoomScaleNormal="85" workbookViewId="0">
      <selection activeCell="C3" sqref="C3"/>
    </sheetView>
  </sheetViews>
  <sheetFormatPr defaultColWidth="9.140625" defaultRowHeight="15" x14ac:dyDescent="0.25"/>
  <cols>
    <col min="1" max="1" width="11.42578125" style="39" customWidth="1"/>
    <col min="2" max="2" width="14.5703125" style="39" customWidth="1"/>
    <col min="3" max="3" width="12.42578125" style="39" customWidth="1"/>
    <col min="4" max="4" width="11.7109375" style="39" customWidth="1"/>
    <col min="5" max="15" width="17.42578125" style="39" hidden="1" customWidth="1"/>
    <col min="16" max="16" width="14.28515625" style="39" customWidth="1"/>
    <col min="17" max="17" width="12.85546875" style="39" customWidth="1"/>
    <col min="18" max="18" width="14.140625" style="39" customWidth="1"/>
    <col min="19" max="25" width="9.140625" style="39"/>
    <col min="26" max="26" width="5" style="39" customWidth="1"/>
    <col min="27" max="16384" width="9.140625" style="39"/>
  </cols>
  <sheetData>
    <row r="1" spans="1:37" ht="20.25" x14ac:dyDescent="0.3">
      <c r="A1" s="76" t="s">
        <v>84</v>
      </c>
      <c r="B1" s="77"/>
      <c r="C1" s="80" t="s">
        <v>73</v>
      </c>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48"/>
      <c r="AI1" s="48"/>
    </row>
    <row r="2" spans="1:37" ht="63" x14ac:dyDescent="0.25">
      <c r="B2" s="58" t="s">
        <v>88</v>
      </c>
      <c r="C2" s="19" t="s">
        <v>86</v>
      </c>
      <c r="D2" s="19" t="s">
        <v>76</v>
      </c>
      <c r="E2" s="20" t="s">
        <v>28</v>
      </c>
      <c r="F2" s="21" t="s">
        <v>29</v>
      </c>
      <c r="G2" s="21" t="s">
        <v>30</v>
      </c>
      <c r="H2" s="21" t="s">
        <v>31</v>
      </c>
      <c r="I2" s="21" t="s">
        <v>32</v>
      </c>
      <c r="J2" s="21" t="s">
        <v>33</v>
      </c>
      <c r="K2" s="21" t="s">
        <v>34</v>
      </c>
      <c r="L2" s="21" t="s">
        <v>35</v>
      </c>
      <c r="M2" s="22" t="s">
        <v>36</v>
      </c>
      <c r="N2" s="23" t="s">
        <v>51</v>
      </c>
      <c r="O2" s="23" t="s">
        <v>52</v>
      </c>
      <c r="P2" s="28"/>
    </row>
    <row r="3" spans="1:37" ht="23.25" customHeight="1" x14ac:dyDescent="0.25">
      <c r="B3" s="18"/>
      <c r="C3" s="60">
        <v>62.5</v>
      </c>
      <c r="D3" s="15">
        <f>IF($C$3=51,'Female data'!C2,
IF($C$3=52,'Female data'!C3,
IF($C$3=53,'Female data'!C4,
IF($C$3=53.5,'Female data'!C5,
IF($C$3=54,'Female data'!C6,
IF($C$3=54.5,'Female data'!C7,
IF($C$3=55,'Female data'!C8,
IF($C$3=55.5,'Female data'!C9,
IF($C$3=56,'Female data'!C10,
IF($C$3=56.5,'Female data'!C11,
IF($C$3=57,'Female data'!C12,
IF($C$3=57.5,'Female data'!C13,
IF($C$3=58,'Female data'!C14,
IF($C$3=58.5,'Female data'!C15,
IF($C$3=59,'Female data'!C16,
IF($C$3=59.5,'Female data'!C17,
IF($C$3=60,'Female data'!C18,
IF($C$3=60.5,'Female data'!C19,
IF($C$3=61,'Female data'!C20,
IF($C$3=61.5,'Female data'!C21,
IF($C$3=62,'Female data'!C22,
IF($C$3=62.5,'Female data'!C23,
IF($C$3=63,'Female data'!C24,
IF($C$3=63.5,'Female data'!C25,
IF($C$3=64,'Female data'!C26,
IF($C$3=64.5,'Female data'!C27,
IF($C$3=65,'Female data'!C28,
IF($C$3=65.5,'Female data'!C29,
IF($C$3=66,'Female data'!C30,
IF($C$3=66.5,'Female data'!C31,
IF($C$3=67,'Female data'!C32,
IF($C$3=67.5,'Female data'!C33,
IF($C$3=68,'Female data'!C34,
IF($C$3=68.5,'Female data'!C35,
IF($C$3=69,'Female data'!C36,
IF($C$3=69.5,'Female data'!C37,
IF($C$3=70,'Female data'!C38,
IF($C$3=70.5,'Female data'!C39,
IF($C$3=71,'Female data'!C40,
IF($C$3=71.5,'Female data'!C41,
IF($C$3=72,'Female data'!C42,
IF($C$3=72.5,'Female data'!C43,))))))))))))))))))))))))))))))))))))))))))</f>
        <v>138.22873906249998</v>
      </c>
      <c r="E3" s="16">
        <f>IF($C$3=51,'Female data'!AG2,
IF($C$3=52,'Female data'!AG3,
IF($C$3=53,'Female data'!AG4,
IF($C$3=53.5,'Female data'!AG5,
IF($C$3=54,'Female data'!AG6,
IF($C$3=54.5,'Female data'!AG7,
IF($C$3=55,'Female data'!AG8,
IF($C$3=55.5,'Female data'!AG9,
IF($C$3=56,'Female data'!AG10,
IF($C$3=56.5,'Female data'!AG11,
IF($C$3=57,'Female data'!AG12,
IF($C$3=57.5,'Female data'!AG13,
IF($C$3=58,'Female data'!AG14,
IF($C$3=58.5,'Female data'!AG15,
IF($C$3=59,'Female data'!AG16,
IF($C$3=59.5,'Female data'!AG17,
IF($C$3=60,'Female data'!AG18,
IF($C$3=60.5,'Female data'!AG19,
IF($C$3=61,'Female data'!AG20,
IF($C$3=61.5,'Female data'!AG21,
IF($C$3=62,'Female data'!AG22,
IF($C$3=62.5,'Female data'!AG23,
IF($C$3=63,'Female data'!AG24,
IF($C$3=63.5,'Female data'!AG25,
IF($C$3=64,'Female data'!AG26,
IF($C$3=64.5,'Female data'!AG27,
IF($C$3=65,'Female data'!AG28,
IF($C$3=65.5,'Female data'!AG29,
IF($C$3=66,'Female data'!AG30,
IF($C$3=66.5,'Female data'!AG31,
IF($C$3=67,'Female data'!AG32,
IF($C$3=67.5,'Female data'!AG33,
IF($C$3=68,'Female data'!AG34,
IF($C$3=68.5,'Female data'!AG35,
IF($C$3=69,'Female data'!AG36,
IF($C$3=69.5,'Female data'!AG37,
IF($C$3=70,'Female data'!AG38,
IF($C$3=70.5,'Female data'!AG39,
IF($C$3=71,'Female data'!AG40,
IF($C$3=71.5,'Female data'!AG41,
IF($C$3=72,'Female data'!AG42,
IF($C$3=72.5,'Female data'!AG43,))))))))))))))))))))))))))))))))))))))))))</f>
        <v>47.646224890205559</v>
      </c>
      <c r="F3" s="16">
        <f>IF($C$3=51,'Female data'!AA2,
IF($C$3=52,'Female data'!AA3,
IF($C$3=53,'Female data'!AA4,
IF($C$3=53.5,'Female data'!AA5,
IF($C$3=54,'Female data'!AA6,
IF($C$3=54.5,'Female data'!AA7,
IF($C$3=55,'Female data'!AA8,
IF($C$3=55.5,'Female data'!AA9,
IF($C$3=56,'Female data'!AA10,
IF($C$3=56.5,'Female data'!AA11,
IF($C$3=57,'Female data'!AA12,
IF($C$3=57.5,'Female data'!AA13,
IF($C$3=58,'Female data'!AA14,
IF($C$3=58.5,'Female data'!AA15,
IF($C$3=59,'Female data'!AA16,
IF($C$3=59.5,'Female data'!AA17,
IF($C$3=60,'Female data'!AA18,
IF($C$3=60.5,'Female data'!AA19,
IF($C$3=61,'Female data'!AA20,
IF($C$3=61.5,'Female data'!AA21,
IF($C$3=62,'Female data'!AA22,
IF($C$3=62.5,'Female data'!AA23,
IF($C$3=63,'Female data'!AA24,
IF($C$3=63.5,'Female data'!AA25,
IF($C$3=64,'Female data'!AA26,
IF($C$3=64.5,'Female data'!AA27,
IF($C$3=65,'Female data'!AA28,
IF($C$3=65.5,'Female data'!AA29,
IF($C$3=66,'Female data'!AA30,
IF($C$3=66.5,'Female data'!AA31,
IF($C$3=67,'Female data'!AA32,
IF($C$3=67.5,'Female data'!AA33,
IF($C$3=68,'Female data'!AA34,
IF($C$3=68.5,'Female data'!AA35,
IF($C$3=69,'Female data'!AA36,
IF($C$3=69.5,'Female data'!AA37,
IF($C$3=70,'Female data'!AA38,
IF($C$3=70.5,'Female data'!AA39,
IF($C$3=71,'Female data'!AA40,
IF($C$3=71.5,'Female data'!AA41,
IF($C$3=72,'Female data'!AA42,
IF($C$3=72.5,'Female data'!AA43,))))))))))))))))))))))))))))))))))))))))))</f>
        <v>44.15</v>
      </c>
      <c r="G3" s="16">
        <f>IF($C$3=51,'Female data'!AC2,
IF($C$3=52,'Female data'!AC3,
IF($C$3=53,'Female data'!AC4,
IF($C$3=53.5,'Female data'!AC5,
IF($C$3=54,'Female data'!AC6,
IF($C$3=54.5,'Female data'!AC7,
IF($C$3=55,'Female data'!AC8,
IF($C$3=55.5,'Female data'!AC9,
IF($C$3=56,'Female data'!AC10,
IF($C$3=56.5,'Female data'!AC11,
IF($C$3=57,'Female data'!AC12,
IF($C$3=57.5,'Female data'!AC13,
IF($C$3=58,'Female data'!AC14,
IF($C$3=58.5,'Female data'!AC15,
IF($C$3=59,'Female data'!AC16,
IF($C$3=59.5,'Female data'!AC17,
IF($C$3=60,'Female data'!AC18,
IF($C$3=60.5,'Female data'!AC19,
IF($C$3=61,'Female data'!AC20,
IF($C$3=61.5,'Female data'!AC21,
IF($C$3=62,'Female data'!AC22,
IF($C$3=62.5,'Female data'!AC23,
IF($C$3=63,'Female data'!AC24,
IF($C$3=63.5,'Female data'!AC25,
IF($C$3=64,'Female data'!AC26,
IF($C$3=64.5,'Female data'!AC27,
IF($C$3=65,'Female data'!AC28,
IF($C$3=65.5,'Female data'!AC29,
IF($C$3=66,'Female data'!AC30,
IF($C$3=66.5,'Female data'!AC31,
IF($C$3=67,'Female data'!AC32,
IF($C$3=67.5,'Female data'!AC33,
IF($C$3=68,'Female data'!AC34,
IF($C$3=68.5,'Female data'!AC35,
IF($C$3=69,'Female data'!AC36,
IF($C$3=69.5,'Female data'!AC37,
IF($C$3=70,'Female data'!AC38,
IF($C$3=70.5,'Female data'!AC39,
IF($C$3=71,'Female data'!AC40,
IF($C$3=71.5,'Female data'!AC41,
IF($C$3=72,'Female data'!AC42,
IF($C$3=72.5,'Female data'!AC43,))))))))))))))))))))))))))))))))))))))))))</f>
        <v>64.284251968503938</v>
      </c>
      <c r="H3" s="16">
        <f>IF($C$3=51,'Female data'!AE2,
IF($C$3=52,'Female data'!AE3,
IF($C$3=53,'Female data'!AE4,
IF($C$3=53.5,'Female data'!AE5,
IF($C$3=54,'Female data'!AE6,
IF($C$3=54.5,'Female data'!AE7,
IF($C$3=55,'Female data'!AE8,
IF($C$3=55.5,'Female data'!AE9,
IF($C$3=56,'Female data'!AE10,
IF($C$3=56.5,'Female data'!AE11,
IF($C$3=57,'Female data'!AE12,
IF($C$3=57.5,'Female data'!AE13,
IF($C$3=58,'Female data'!AE14,
IF($C$3=58.5,'Female data'!AE15,
IF($C$3=59,'Female data'!AE16,
IF($C$3=59.5,'Female data'!AE17,
IF($C$3=60,'Female data'!AE18,
IF($C$3=60.5,'Female data'!AE19,
IF($C$3=61,'Female data'!AE20,
IF($C$3=61.5,'Female data'!AE21,
IF($C$3=62,'Female data'!AE22,
IF($C$3=62.5,'Female data'!AE23,
IF($C$3=63,'Female data'!AE24,
IF($C$3=63.5,'Female data'!AE25,
IF($C$3=64,'Female data'!AE26,
IF($C$3=64.5,'Female data'!AE27,
IF($C$3=65,'Female data'!AE28,
IF($C$3=65.5,'Female data'!AE29,
IF($C$3=66,'Female data'!AE30,
IF($C$3=66.5,'Female data'!AE31,
IF($C$3=67,'Female data'!AE32,
IF($C$3=67.5,'Female data'!AE33,
IF($C$3=68,'Female data'!AE34,
IF($C$3=68.5,'Female data'!AE35,
IF($C$3=69,'Female data'!AE36,
IF($C$3=69.5,'Female data'!AE37,
IF($C$3=70,'Female data'!AE38,
IF($C$3=70.5,'Female data'!AE39,
IF($C$3=71,'Female data'!AE40,
IF($C$3=71.5,'Female data'!AE41,
IF($C$3=72,'Female data'!AE42,
IF($C$3=72.5,'Female data'!AE43,))))))))))))))))))))))))))))))))))))))))))</f>
        <v>15.250798121150698</v>
      </c>
      <c r="I3" s="16">
        <f>IF($C$3=51,'Female data'!AI2,
IF($C$3=52,'Female data'!AI3,
IF($C$3=53,'Female data'!AI4,
IF($C$3=53.5,'Female data'!AI5,
IF($C$3=54,'Female data'!AI6,
IF($C$3=54.5,'Female data'!AI7,
IF($C$3=55,'Female data'!AI8,
IF($C$3=55.5,'Female data'!AI9,
IF($C$3=56,'Female data'!AI10,
IF($C$3=56.5,'Female data'!AI11,
IF($C$3=57,'Female data'!AI12,
IF($C$3=57.5,'Female data'!AI13,
IF($C$3=58,'Female data'!AI14,
IF($C$3=58.5,'Female data'!AI15,
IF($C$3=59,'Female data'!AI16,
IF($C$3=59.5,'Female data'!AI17,
IF($C$3=60,'Female data'!AI18,
IF($C$3=60.5,'Female data'!AI19,
IF($C$3=61,'Female data'!AI20,
IF($C$3=61.5,'Female data'!AI21,
IF($C$3=62,'Female data'!AI22,
IF($C$3=62.5,'Female data'!AI23,
IF($C$3=63,'Female data'!AI24,
IF($C$3=63.5,'Female data'!AI25,
IF($C$3=64,'Female data'!AI26,
IF($C$3=64.5,'Female data'!AI27,
IF($C$3=65,'Female data'!AI28,
IF($C$3=65.5,'Female data'!AI29,
IF($C$3=66,'Female data'!AI30,
IF($C$3=66.5,'Female data'!AI31,
IF($C$3=67,'Female data'!AI32,
IF($C$3=67.5,'Female data'!AI33,
IF($C$3=68,'Female data'!AI34,
IF($C$3=68.5,'Female data'!AI35,
IF($C$3=69,'Female data'!AI36,
IF($C$3=69.5,'Female data'!AI37,
IF($C$3=70,'Female data'!AI38,
IF($C$3=70.5,'Female data'!AI39,
IF($C$3=71,'Female data'!AI40,
IF($C$3=71.5,'Female data'!AI41,
IF($C$3=72,'Female data'!AI42,
IF($C$3=72.5,'Female data'!AI43,))))))))))))))))))))))))))))))))))))))))))</f>
        <v>20.399999999999999</v>
      </c>
      <c r="J3" s="16">
        <f>IF($C$3=51,'Female data'!Y2,
IF($C$3=52,'Female data'!Y3,
IF($C$3=53,'Female data'!Y4,
IF($C$3=53.5,'Female data'!Y5,
IF($C$3=54,'Female data'!Y6,
IF($C$3=54.5,'Female data'!Y7,
IF($C$3=55,'Female data'!Y8,
IF($C$3=55.5,'Female data'!Y9,
IF($C$3=56,'Female data'!Y10,
IF($C$3=56.5,'Female data'!Y11,
IF($C$3=57,'Female data'!Y12,
IF($C$3=57.5,'Female data'!Y13,
IF($C$3=58,'Female data'!Y14,
IF($C$3=58.5,'Female data'!Y15,
IF($C$3=59,'Female data'!Y16,
IF($C$3=59.5,'Female data'!Y17,
IF($C$3=60,'Female data'!Y18,
IF($C$3=60.5,'Female data'!Y19,
IF($C$3=61,'Female data'!Y20,
IF($C$3=61.5,'Female data'!Y21,
IF($C$3=62,'Female data'!Y22,
IF($C$3=62.5,'Female data'!Y23,
IF($C$3=63,'Female data'!Y24,
IF($C$3=63.5,'Female data'!Y25,
IF($C$3=64,'Female data'!Y26,
IF($C$3=64.5,'Female data'!Y27,
IF($C$3=65,'Female data'!Y28,
IF($C$3=65.5,'Female data'!Y29,
IF($C$3=66,'Female data'!Y30,
IF($C$3=66.5,'Female data'!Y31,
IF($C$3=67,'Female data'!Y32,
IF($C$3=67.5,'Female data'!Y33,
IF($C$3=68,'Female data'!Y34,
IF($C$3=68.5,'Female data'!Y35,
IF($C$3=69,'Female data'!Y36,
IF($C$3=69.5,'Female data'!Y37,
IF($C$3=70,'Female data'!Y38,
IF($C$3=70.5,'Female data'!Y39,
IF($C$3=71,'Female data'!Y40,
IF($C$3=71.5,'Female data'!Y41,
IF($C$3=72,'Female data'!Y42,
IF($C$3=72.5,'Female data'!Y43,))))))))))))))))))))))))))))))))))))))))))</f>
        <v>24.3</v>
      </c>
      <c r="K3" s="16">
        <f>IF($C$3=51,'Female data'!U2,
IF($C$3=52,'Female data'!U3,
IF($C$3=53,'Female data'!U4,
IF($C$3=53.5,'Female data'!U5,
IF($C$3=54,'Female data'!U6,
IF($C$3=54.5,'Female data'!U7,
IF($C$3=55,'Female data'!U8,
IF($C$3=55.5,'Female data'!U9,
IF($C$3=56,'Female data'!U10,
IF($C$3=56.5,'Female data'!U11,
IF($C$3=57,'Female data'!U12,
IF($C$3=57.5,'Female data'!U13,
IF($C$3=58,'Female data'!U14,
IF($C$3=58.5,'Female data'!U15,
IF($C$3=59,'Female data'!U16,
IF($C$3=59.5,'Female data'!U17,
IF($C$3=60,'Female data'!U18,
IF($C$3=60.5,'Female data'!U19,
IF($C$3=61,'Female data'!U20,
IF($C$3=61.5,'Female data'!U21,
IF($C$3=62,'Female data'!U22,
IF($C$3=62.5,'Female data'!U23,
IF($C$3=63,'Female data'!U24,
IF($C$3=63.5,'Female data'!U25,
IF($C$3=64,'Female data'!U26,
IF($C$3=64.5,'Female data'!U27,
IF($C$3=65,'Female data'!U28,
IF($C$3=65.5,'Female data'!U29,
IF($C$3=66,'Female data'!U30,
IF($C$3=66.5,'Female data'!U31,
IF($C$3=67,'Female data'!U32,
IF($C$3=67.5,'Female data'!U33,
IF($C$3=68,'Female data'!U34,
IF($C$3=68.5,'Female data'!U35,
IF($C$3=69,'Female data'!U36,
IF($C$3=69.5,'Female data'!U37,
IF($C$3=70,'Female data'!U38,
IF($C$3=70.5,'Female data'!U39,
IF($C$3=71,'Female data'!U40,
IF($C$3=71.5,'Female data'!U41,
IF($C$3=72,'Female data'!U42,
IF($C$3=72.5,'Female data'!U43,))))))))))))))))))))))))))))))))))))))))))</f>
        <v>18.452516176814534</v>
      </c>
      <c r="L3" s="16">
        <f>IF($C$3=51,'Female data'!S2,
IF($C$3=52,'Female data'!S3,
IF($C$3=53,'Female data'!S4,
IF($C$3=53.5,'Female data'!S5,
IF($C$3=54,'Female data'!S6,
IF($C$3=54.5,'Female data'!S7,
IF($C$3=55,'Female data'!S8,
IF($C$3=55.5,'Female data'!S9,
IF($C$3=56,'Female data'!S10,
IF($C$3=56.5,'Female data'!S11,
IF($C$3=57,'Female data'!S12,
IF($C$3=57.5,'Female data'!S13,
IF($C$3=58,'Female data'!S14,
IF($C$3=58.5,'Female data'!S15,
IF($C$3=59,'Female data'!S16,
IF($C$3=59.5,'Female data'!S17,
IF($C$3=60,'Female data'!S18,
IF($C$3=60.5,'Female data'!S19,
IF($C$3=61,'Female data'!S20,
IF($C$3=61.5,'Female data'!S21,
IF($C$3=62,'Female data'!S22,
IF($C$3=62.5,'Female data'!S23,
IF($C$3=63,'Female data'!S24,
IF($C$3=63.5,'Female data'!S25,
IF($C$3=64,'Female data'!S26,
IF($C$3=64.5,'Female data'!S27,
IF($C$3=65,'Female data'!S28,
IF($C$3=65.5,'Female data'!S29,
IF($C$3=66,'Female data'!S30,
IF($C$3=66.5,'Female data'!S31,
IF($C$3=67,'Female data'!S32,
IF($C$3=67.5,'Female data'!S33,
IF($C$3=68,'Female data'!S34,
IF($C$3=68.5,'Female data'!S35,
IF($C$3=69,'Female data'!S36,
IF($C$3=69.5,'Female data'!S37,
IF($C$3=70,'Female data'!S38,
IF($C$3=70.5,'Female data'!S39,
IF($C$3=71,'Female data'!S40,
IF($C$3=71.5,'Female data'!S41,
IF($C$3=72,'Female data'!S42,
IF($C$3=72.5,'Female data'!S43,))))))))))))))))))))))))))))))))))))))))))</f>
        <v>22.475703593981443</v>
      </c>
      <c r="M3" s="16">
        <f>IF($C$3=51,'Female data'!W2,
IF($C$3=52,'Female data'!W3,
IF($C$3=53,'Female data'!W4,
IF($C$3=53.5,'Female data'!W5,
IF($C$3=54,'Female data'!W6,
IF($C$3=54.5,'Female data'!W7,
IF($C$3=55,'Female data'!W8,
IF($C$3=55.5,'Female data'!W9,
IF($C$3=56,'Female data'!W10,
IF($C$3=56.5,'Female data'!W11,
IF($C$3=57,'Female data'!W12,
IF($C$3=57.5,'Female data'!W13,
IF($C$3=58,'Female data'!W14,
IF($C$3=58.5,'Female data'!W15,
IF($C$3=59,'Female data'!W16,
IF($C$3=59.5,'Female data'!W17,
IF($C$3=60,'Female data'!W18,
IF($C$3=60.5,'Female data'!W19,
IF($C$3=61,'Female data'!W20,
IF($C$3=61.5,'Female data'!W21,
IF($C$3=62,'Female data'!W22,
IF($C$3=62.5,'Female data'!W23,
IF($C$3=63,'Female data'!W24,
IF($C$3=63.5,'Female data'!W25,
IF($C$3=64,'Female data'!W26,
IF($C$3=64.5,'Female data'!W27,
IF($C$3=65,'Female data'!W28,
IF($C$3=65.5,'Female data'!W29,
IF($C$3=66,'Female data'!W30,
IF($C$3=66.5,'Female data'!W31,
IF($C$3=67,'Female data'!W32,
IF($C$3=67.5,'Female data'!W33,
IF($C$3=68,'Female data'!W34,
IF($C$3=68.5,'Female data'!W35,
IF($C$3=69,'Female data'!W36,
IF($C$3=69.5,'Female data'!W37,
IF($C$3=70,'Female data'!W38,
IF($C$3=70.5,'Female data'!W39,
IF($C$3=71,'Female data'!W40,
IF($C$3=71.5,'Female data'!W41,
IF($C$3=72,'Female data'!W42,
IF($C$3=72.5,'Female data'!W43,))))))))))))))))))))))))))))))))))))))))))</f>
        <v>19.645953116473066</v>
      </c>
      <c r="N3" s="31">
        <f>IF($C$3=51,'Female data'!AM2,
IF($C$3=52,'Female data'!AM3,
IF($C$3=53,'Female data'!AM4,
IF($C$3=53.5,'Female data'!AM5,
IF($C$3=54,'Female data'!AM6,
IF($C$3=54.5,'Female data'!AM7,
IF($C$3=55,'Female data'!AM8,
IF($C$3=55.5,'Female data'!AM9,
IF($C$3=56,'Female data'!AM10,
IF($C$3=56.5,'Female data'!AM11,
IF($C$3=57,'Female data'!AM12,
IF($C$3=57.5,'Female data'!AM13,
IF($C$3=58,'Female data'!AM14,
IF($C$3=58.5,'Female data'!AM15,
IF($C$3=59,'Female data'!AM16,
IF($C$3=59.5,'Female data'!AM17,
IF($C$3=60,'Female data'!AM18,
IF($C$3=60.5,'Female data'!AM19,
IF($C$3=61,'Female data'!AM20,
IF($C$3=61.5,'Female data'!AM21,
IF($C$3=62,'Female data'!AM22,
IF($C$3=62.5,'Female data'!AM23,
IF($C$3=63,'Female data'!AM24,
IF($C$3=63.5,'Female data'!AM25,
IF($C$3=64,'Female data'!AM26,
IF($C$3=64.5,'Female data'!AM27,
IF($C$3=65,'Female data'!AM28,
IF($C$3=65.5,'Female data'!AM29,
IF($C$3=66,'Female data'!AM30,
IF($C$3=66.5,'Female data'!AM31,
IF($C$3=67,'Female data'!AM32,
IF($C$3=67.5,'Female data'!AM33,
IF($C$3=68,'Female data'!AM34,
IF($C$3=68.5,'Female data'!AM35,
IF($C$3=69,'Female data'!AM36,
IF($C$3=69.5,'Female data'!AM37,
IF($C$3=70,'Female data'!AM38,
IF($C$3=70.5,'Female data'!AM39,
IF($C$3=71,'Female data'!AM40,
IF($C$3=71.5,'Female data'!AM41,
IF($C$3=72,'Female data'!AM42,
IF($C$3=72.5,'Female data'!AM43,))))))))))))))))))))))))))))))))))))))))))</f>
        <v>38.171789824803149</v>
      </c>
      <c r="O3" s="31">
        <f>IF($C$3=51,'Female data'!AK2,
IF($C$3=52,'Female data'!AK3,
IF($C$3=53,'Female data'!AK4,
IF($C$3=53.5,'Female data'!AK5,
IF($C$3=54,'Female data'!AK6,
IF($C$3=54.5,'Female data'!AK7,
IF($C$3=55,'Female data'!AK8,
IF($C$3=55.5,'Female data'!AK9,
IF($C$3=56,'Female data'!AK10,
IF($C$3=56.5,'Female data'!AK11,
IF($C$3=57,'Female data'!AK12,
IF($C$3=57.5,'Female data'!AK13,
IF($C$3=58,'Female data'!AK14,
IF($C$3=58.5,'Female data'!AK15,
IF($C$3=59,'Female data'!AK16,
IF($C$3=59.5,'Female data'!AK17,
IF($C$3=60,'Female data'!AK18,
IF($C$3=60.5,'Female data'!AK19,
IF($C$3=61,'Female data'!AK20,
IF($C$3=61.5,'Female data'!AK21,
IF($C$3=62,'Female data'!AK22,
IF($C$3=62.5,'Female data'!AK23,
IF($C$3=63,'Female data'!AK24,
IF($C$3=63.5,'Female data'!AK25,
IF($C$3=64,'Female data'!AK26,
IF($C$3=64.5,'Female data'!AK27,
IF($C$3=65,'Female data'!AK28,
IF($C$3=65.5,'Female data'!AK29,
IF($C$3=66,'Female data'!AK30,
IF($C$3=66.5,'Female data'!AK31,
IF($C$3=67,'Female data'!AK32,
IF($C$3=67.5,'Female data'!AK33,
IF($C$3=68,'Female data'!AK34,
IF($C$3=68.5,'Female data'!AK35,
IF($C$3=69,'Female data'!AK36,
IF($C$3=69.5,'Female data'!AK37,
IF($C$3=70,'Female data'!AK38,
IF($C$3=70.5,'Female data'!AK39,
IF($C$3=71,'Female data'!AK40,
IF($C$3=71.5,'Female data'!AK41,
IF($C$3=72,'Female data'!AK42,
IF($C$3=72.5,'Female data'!AK43,))))))))))))))))))))))))))))))))))))))))))</f>
        <v>21.838829552246565</v>
      </c>
      <c r="P3" s="26"/>
      <c r="T3" s="44"/>
      <c r="U3" s="45"/>
    </row>
    <row r="4" spans="1:37" ht="15.75" x14ac:dyDescent="0.25">
      <c r="B4" s="38"/>
      <c r="C4" s="25"/>
      <c r="D4" s="25"/>
      <c r="E4" s="25"/>
      <c r="F4" s="25"/>
      <c r="G4" s="25"/>
      <c r="H4" s="25"/>
      <c r="I4" s="25"/>
      <c r="J4" s="25"/>
      <c r="K4" s="26"/>
      <c r="L4" s="25"/>
      <c r="M4" s="25"/>
      <c r="N4" s="47"/>
      <c r="O4" s="47"/>
      <c r="P4" s="25"/>
      <c r="Y4" s="44"/>
      <c r="Z4" s="45"/>
    </row>
    <row r="5" spans="1:37" ht="30.75" customHeight="1" x14ac:dyDescent="0.25">
      <c r="A5" s="71" t="s">
        <v>78</v>
      </c>
      <c r="B5" s="72"/>
      <c r="C5" s="72"/>
      <c r="D5" s="25"/>
      <c r="E5" s="20" t="s">
        <v>37</v>
      </c>
      <c r="F5" s="20" t="s">
        <v>38</v>
      </c>
      <c r="G5" s="20" t="s">
        <v>39</v>
      </c>
      <c r="H5" s="20" t="s">
        <v>40</v>
      </c>
      <c r="I5" s="20" t="s">
        <v>41</v>
      </c>
      <c r="J5" s="20" t="s">
        <v>42</v>
      </c>
      <c r="K5" s="20" t="s">
        <v>43</v>
      </c>
      <c r="L5" s="20" t="s">
        <v>44</v>
      </c>
      <c r="M5" s="28"/>
      <c r="N5" s="47"/>
      <c r="O5" s="47"/>
      <c r="P5" s="28"/>
      <c r="U5" s="44"/>
      <c r="V5" s="45"/>
    </row>
    <row r="6" spans="1:37" ht="31.5" customHeight="1" x14ac:dyDescent="0.25">
      <c r="A6" s="73" t="s">
        <v>83</v>
      </c>
      <c r="B6" s="67"/>
      <c r="C6" s="67"/>
      <c r="D6" s="26"/>
      <c r="E6" s="17">
        <f>IF($C$3=51,'Female data'!AO2,
IF($C$3=52,'Female data'!AO3,
IF($C$3=53,'Female data'!AO4,
IF($C$3=53.5,'Female data'!AO5,
IF($C$3=54,'Female data'!AO6,
IF($C$3=54.5,'Female data'!AO7,
IF($C$3=55,'Female data'!AO8,
IF($C$3=55.5,'Female data'!AO9,
IF($C$3=56,'Female data'!AO10,
IF($C$3=56.5,'Female data'!AO11,
IF($C$3=57,'Female data'!AO12,
IF($C$3=57.5,'Female data'!AO13,
IF($C$3=58,'Female data'!AO14,
IF($C$3=58.5,'Female data'!AO15,
IF($C$3=59,'Female data'!AO16,
IF($C$3=59.5,'Female data'!AO17,
IF($C$3=60,'Female data'!AO18,
IF($C$3=60.5,'Female data'!AO19,
IF($C$3=61,'Female data'!AO20,
IF($C$3=61.5,'Female data'!AO21,
IF($C$3=62,'Female data'!AO22,
IF($C$3=62.5,'Female data'!AO23,
IF($C$3=63,'Female data'!AO24,
IF($C$3=63.5,'Female data'!AO25,
IF($C$3=64,'Female data'!AO26,
IF($C$3=64.5,'Female data'!AO27,
IF($C$3=65,'Female data'!AO28,
IF($C$3=65.5,'Female data'!AO29,
IF($C$3=66,'Female data'!AO30,
IF($C$3=66.5,'Female data'!AO31,
IF($C$3=67,'Female data'!AO32,
IF($C$3=67.5,'Female data'!AO33,
IF($C$3=68,'Female data'!AO34,
IF($C$3=68.5,'Female data'!AO35,
IF($C$3=69,'Female data'!AO36,
IF($C$3=69.5,'Female data'!AO37,
IF($C$3=70,'Female data'!AO38,
IF($C$3=70.5,'Female data'!AO39,
IF($C$3=71,'Female data'!AO40,
IF($C$3=71.5,'Female data'!AO41,
IF($C$3=72,'Female data'!AO42,
IF($C$3=72.5,'Female data'!AO43,))))))))))))))))))))))))))))))))))))))))))</f>
        <v>12.669784152855019</v>
      </c>
      <c r="F6" s="17">
        <f>IF($C$3=51,'Female data'!AQ2,
IF($C$3=52,'Female data'!AQ3,
IF($C$3=53,'Female data'!AQ4,
IF($C$3=53.5,'Female data'!AQ5,
IF($C$3=54,'Female data'!AQ6,
IF($C$3=54.5,'Female data'!AQ7,
IF($C$3=55,'Female data'!AQ8,
IF($C$3=55.5,'Female data'!AQ9,
IF($C$3=56,'Female data'!AQ10,
IF($C$3=56.5,'Female data'!AQ11,
IF($C$3=57,'Female data'!AQ12,
IF($C$3=57.5,'Female data'!AQ13,
IF($C$3=58,'Female data'!AQ14,
IF($C$3=58.5,'Female data'!AQ15,
IF($C$3=59,'Female data'!AQ16,
IF($C$3=59.5,'Female data'!AQ17,
IF($C$3=60,'Female data'!AQ18,
IF($C$3=60.5,'Female data'!AQ19,
IF($C$3=61,'Female data'!AQ20,
IF($C$3=61.5,'Female data'!AQ21,
IF($C$3=62,'Female data'!AQ22,
IF($C$3=62.5,'Female data'!AQ23,
IF($C$3=63,'Female data'!AQ24,
IF($C$3=63.5,'Female data'!AQ25,
IF($C$3=64,'Female data'!AQ26,
IF($C$3=64.5,'Female data'!AQ27,
IF($C$3=65,'Female data'!AQ28,
IF($C$3=65.5,'Female data'!AQ29,
IF($C$3=66,'Female data'!AQ30,
IF($C$3=66.5,'Female data'!AQ31,
IF($C$3=67,'Female data'!AQ32,
IF($C$3=67.5,'Female data'!AQ33,
IF($C$3=68,'Female data'!AQ34,
IF($C$3=68.5,'Female data'!AQ35,
IF($C$3=69,'Female data'!AQ36,
IF($C$3=69.5,'Female data'!AQ37,
IF($C$3=70,'Female data'!AQ38,
IF($C$3=70.5,'Female data'!AQ39,
IF($C$3=71,'Female data'!AQ40,
IF($C$3=71.5,'Female data'!AQ41,
IF($C$3=72,'Female data'!AQ42,
IF($C$3=72.5,'Female data'!AQ43,))))))))))))))))))))))))))))))))))))))))))</f>
        <v>18.82747125668697</v>
      </c>
      <c r="G6" s="17">
        <f>IF($C$3=51,'Female data'!AS2,
IF($C$3=52,'Female data'!AS3,
IF($C$3=53,'Female data'!AS4,
IF($C$3=53.5,'Female data'!AS5,
IF($C$3=54,'Female data'!AS6,
IF($C$3=54.5,'Female data'!AS7,
IF($C$3=55,'Female data'!AS8,
IF($C$3=55.5,'Female data'!AS9,
IF($C$3=56,'Female data'!AS10,
IF($C$3=56.5,'Female data'!AS11,
IF($C$3=57,'Female data'!AS12,
IF($C$3=57.5,'Female data'!AS13,
IF($C$3=58,'Female data'!AS14,
IF($C$3=58.5,'Female data'!AS15,
IF($C$3=59,'Female data'!AS16,
IF($C$3=59.5,'Female data'!AS17,
IF($C$3=60,'Female data'!AS18,
IF($C$3=60.5,'Female data'!AS19,
IF($C$3=61,'Female data'!AS20,
IF($C$3=61.5,'Female data'!AS21,
IF($C$3=62,'Female data'!AS22,
IF($C$3=62.5,'Female data'!AS23,
IF($C$3=63,'Female data'!AS24,
IF($C$3=63.5,'Female data'!AS25,
IF($C$3=64,'Female data'!AS26,
IF($C$3=64.5,'Female data'!AS27,
IF($C$3=65,'Female data'!AS28,
IF($C$3=65.5,'Female data'!AS29,
IF($C$3=66,'Female data'!AS30,
IF($C$3=66.5,'Female data'!AS31,
IF($C$3=67,'Female data'!AS32,
IF($C$3=67.5,'Female data'!AS33,
IF($C$3=68,'Female data'!AS34,
IF($C$3=68.5,'Female data'!AS35,
IF($C$3=69,'Female data'!AS36,
IF($C$3=69.5,'Female data'!AS37,
IF($C$3=70,'Female data'!AS38,
IF($C$3=70.5,'Female data'!AS39,
IF($C$3=71,'Female data'!AS40,
IF($C$3=71.5,'Female data'!AS41,
IF($C$3=72,'Female data'!AS42,
IF($C$3=72.5,'Female data'!AS43,))))))))))))))))))))))))))))))))))))))))))</f>
        <v>27.578740157480315</v>
      </c>
      <c r="H6" s="17">
        <f>IF($C$3=51,'Female data'!AU2,
IF($C$3=52,'Female data'!AU3,
IF($C$3=53,'Female data'!AU4,
IF($C$3=53.5,'Female data'!AU5,
IF($C$3=54,'Female data'!AU6,
IF($C$3=54.5,'Female data'!AU7,
IF($C$3=55,'Female data'!AU8,
IF($C$3=55.5,'Female data'!AU9,
IF($C$3=56,'Female data'!AU10,
IF($C$3=56.5,'Female data'!AU11,
IF($C$3=57,'Female data'!AU12,
IF($C$3=57.5,'Female data'!AU13,
IF($C$3=58,'Female data'!AU14,
IF($C$3=58.5,'Female data'!AU15,
IF($C$3=59,'Female data'!AU16,
IF($C$3=59.5,'Female data'!AU17,
IF($C$3=60,'Female data'!AU18,
IF($C$3=60.5,'Female data'!AU19,
IF($C$3=61,'Female data'!AU20,
IF($C$3=61.5,'Female data'!AU21,
IF($C$3=62,'Female data'!AU22,
IF($C$3=62.5,'Female data'!AU23,
IF($C$3=63,'Female data'!AU24,
IF($C$3=63.5,'Female data'!AU25,
IF($C$3=64,'Female data'!AU26,
IF($C$3=64.5,'Female data'!AU27,
IF($C$3=65,'Female data'!AU28,
IF($C$3=65.5,'Female data'!AU29,
IF($C$3=66,'Female data'!AU30,
IF($C$3=66.5,'Female data'!AU31,
IF($C$3=67,'Female data'!AU32,
IF($C$3=67.5,'Female data'!AU33,
IF($C$3=68,'Female data'!AU34,
IF($C$3=68.5,'Female data'!AU35,
IF($C$3=69,'Female data'!AU36,
IF($C$3=69.5,'Female data'!AU37,
IF($C$3=70,'Female data'!AU38,
IF($C$3=70.5,'Female data'!AU39,
IF($C$3=71,'Female data'!AU40,
IF($C$3=71.5,'Female data'!AU41,
IF($C$3=72,'Female data'!AU42,
IF($C$3=72.5,'Female data'!AU43,))))))))))))))))))))))))))))))))))))))))))</f>
        <v>12.756816977314024</v>
      </c>
      <c r="I6" s="17">
        <f>IF($C$3=51,'Female data'!I2,
IF($C$3=52,'Female data'!I3,
IF($C$3=53,'Female data'!I4,
IF($C$3=53.5,'Female data'!I5,
IF($C$3=54,'Female data'!I6,
IF($C$3=54.5,'Female data'!I7,
IF($C$3=55,'Female data'!I8,
IF($C$3=55.5,'Female data'!I9,
IF($C$3=56,'Female data'!I10,
IF($C$3=56.5,'Female data'!I11,
IF($C$3=57,'Female data'!I12,
IF($C$3=57.5,'Female data'!I13,
IF($C$3=58,'Female data'!I14,
IF($C$3=58.5,'Female data'!I15,
IF($C$3=59,'Female data'!I16,
IF($C$3=59.5,'Female data'!I17,
IF($C$3=60,'Female data'!I18,
IF($C$3=60.5,'Female data'!I19,
IF($C$3=61,'Female data'!I20,
IF($C$3=61.5,'Female data'!I21,
IF($C$3=62,'Female data'!I22,
IF($C$3=62.5,'Female data'!I23,
IF($C$3=63,'Female data'!I24,
IF($C$3=63.5,'Female data'!I25,
IF($C$3=64,'Female data'!I26,
IF($C$3=64.5,'Female data'!I27,
IF($C$3=65,'Female data'!I28,
IF($C$3=65.5,'Female data'!I29,
IF($C$3=66,'Female data'!I30,
IF($C$3=66.5,'Female data'!I31,
IF($C$3=67,'Female data'!I32,
IF($C$3=67.5,'Female data'!I33,
IF($C$3=68,'Female data'!I34,
IF($C$3=68.5,'Female data'!I35,
IF($C$3=69,'Female data'!I36,
IF($C$3=69.5,'Female data'!I37,
IF($C$3=70,'Female data'!I38,
IF($C$3=70.5,'Female data'!I39,
IF($C$3=71,'Female data'!I40,
IF($C$3=71.5,'Female data'!I41,
IF($C$3=72,'Female data'!I42,
IF($C$3=72.5,'Female data'!I43,))))))))))))))))))))))))))))))))))))))))))</f>
        <v>16.736673374522493</v>
      </c>
      <c r="J6" s="17">
        <f>IF($C$3=51,'Female data'!K2,
IF($C$3=52,'Female data'!K3,
IF($C$3=53,'Female data'!K4,
IF($C$3=53.5,'Female data'!K5,
IF($C$3=54,'Female data'!K6,
IF($C$3=54.5,'Female data'!K7,
IF($C$3=55,'Female data'!K8,
IF($C$3=55.5,'Female data'!K9,
IF($C$3=56,'Female data'!K10,
IF($C$3=56.5,'Female data'!K11,
IF($C$3=57,'Female data'!K12,
IF($C$3=57.5,'Female data'!K13,
IF($C$3=58,'Female data'!K14,
IF($C$3=58.5,'Female data'!K15,
IF($C$3=59,'Female data'!K16,
IF($C$3=59.5,'Female data'!K17,
IF($C$3=60,'Female data'!K18,
IF($C$3=60.5,'Female data'!K19,
IF($C$3=61,'Female data'!K20,
IF($C$3=61.5,'Female data'!K21,
IF($C$3=62,'Female data'!K22,
IF($C$3=62.5,'Female data'!K23,
IF($C$3=63,'Female data'!K24,
IF($C$3=63.5,'Female data'!K25,
IF($C$3=64,'Female data'!K26,
IF($C$3=64.5,'Female data'!K27,
IF($C$3=65,'Female data'!K28,
IF($C$3=65.5,'Female data'!K29,
IF($C$3=66,'Female data'!K30,
IF($C$3=66.5,'Female data'!K31,
IF($C$3=67,'Female data'!K32,
IF($C$3=67.5,'Female data'!K33,
IF($C$3=68,'Female data'!K34,
IF($C$3=68.5,'Female data'!K35,
IF($C$3=69,'Female data'!K36,
IF($C$3=69.5,'Female data'!K37,
IF($C$3=70,'Female data'!K38,
IF($C$3=70.5,'Female data'!K39,
IF($C$3=71,'Female data'!K40,
IF($C$3=71.5,'Female data'!K41,
IF($C$3=72,'Female data'!K42,
IF($C$3=72.5,'Female data'!K43,))))))))))))))))))))))))))))))))))))))))))</f>
        <v>32.841383409994549</v>
      </c>
      <c r="K6" s="17">
        <f>IF($C$3=51,'Female data'!M2,
IF($C$3=52,'Female data'!M3,
IF($C$3=53,'Female data'!M4,
IF($C$3=53.5,'Female data'!M5,
IF($C$3=54,'Female data'!M6,
IF($C$3=54.5,'Female data'!M7,
IF($C$3=55,'Female data'!M8,
IF($C$3=55.5,'Female data'!M9,
IF($C$3=56,'Female data'!M10,
IF($C$3=56.5,'Female data'!M11,
IF($C$3=57,'Female data'!M12,
IF($C$3=57.5,'Female data'!M13,
IF($C$3=58,'Female data'!M14,
IF($C$3=58.5,'Female data'!M15,
IF($C$3=59,'Female data'!M16,
IF($C$3=59.5,'Female data'!M17,
IF($C$3=60,'Female data'!M18,
IF($C$3=60.5,'Female data'!M19,
IF($C$3=61,'Female data'!M20,
IF($C$3=61.5,'Female data'!M21,
IF($C$3=62,'Female data'!M22,
IF($C$3=62.5,'Female data'!M23,
IF($C$3=63,'Female data'!M24,
IF($C$3=63.5,'Female data'!M25,
IF($C$3=64,'Female data'!M26,
IF($C$3=64.5,'Female data'!M27,
IF($C$3=65,'Female data'!M28,
IF($C$3=65.5,'Female data'!M29,
IF($C$3=66,'Female data'!M30,
IF($C$3=66.5,'Female data'!M31,
IF($C$3=67,'Female data'!M32,
IF($C$3=67.5,'Female data'!M33,
IF($C$3=68,'Female data'!M34,
IF($C$3=68.5,'Female data'!M35,
IF($C$3=69,'Female data'!M36,
IF($C$3=69.5,'Female data'!M37,
IF($C$3=70,'Female data'!M38,
IF($C$3=70.5,'Female data'!M39,
IF($C$3=71,'Female data'!M40,
IF($C$3=71.5,'Female data'!M41,
IF($C$3=72,'Female data'!M42,
IF($C$3=72.5,'Female data'!M43,))))))))))))))))))))))))))))))))))))))))))</f>
        <v>38.54378240235441</v>
      </c>
      <c r="L6" s="17">
        <f>IF($C$3=51,'Female data'!E2,
IF($C$3=52,'Female data'!E3,
IF($C$3=53,'Female data'!E4,
IF($C$3=53.5,'Female data'!E5,
IF($C$3=54,'Female data'!E6,
IF($C$3=54.5,'Female data'!E7,
IF($C$3=55,'Female data'!E8,
IF($C$3=55.5,'Female data'!E9,
IF($C$3=56,'Female data'!E10,
IF($C$3=56.5,'Female data'!E11,
IF($C$3=57,'Female data'!E12,
IF($C$3=57.5,'Female data'!E13,
IF($C$3=58,'Female data'!E14,
IF($C$3=58.5,'Female data'!E15,
IF($C$3=59,'Female data'!E16,
IF($C$3=59.5,'Female data'!E17,
IF($C$3=60,'Female data'!E18,
IF($C$3=60.5,'Female data'!E19,
IF($C$3=61,'Female data'!E20,
IF($C$3=61.5,'Female data'!E21,
IF($C$3=62,'Female data'!E22,
IF($C$3=62.5,'Female data'!E23,
IF($C$3=63,'Female data'!E24,
IF($C$3=63.5,'Female data'!E25,
IF($C$3=64,'Female data'!E26,
IF($C$3=64.5,'Female data'!E27,
IF($C$3=65,'Female data'!E28,
IF($C$3=65.5,'Female data'!E29,
IF($C$3=66,'Female data'!E30,
IF($C$3=66.5,'Female data'!E31,
IF($C$3=67,'Female data'!E32,
IF($C$3=67.5,'Female data'!E33,
IF($C$3=68,'Female data'!E34,
IF($C$3=68.5,'Female data'!E35,
IF($C$3=69,'Female data'!E36,
IF($C$3=69.5,'Female data'!E37,
IF($C$3=70,'Female data'!E38,
IF($C$3=70.5,'Female data'!E39,
IF($C$3=71,'Female data'!E40,
IF($C$3=71.5,'Female data'!E41,
IF($C$3=72,'Female data'!E42,
IF($C$3=72.5,'Female data'!E43,))))))))))))))))))))))))))))))))))))))))))</f>
        <v>51.263178581637696</v>
      </c>
      <c r="M6" s="29"/>
      <c r="N6" s="47"/>
      <c r="O6" s="47"/>
      <c r="P6" s="29"/>
      <c r="Q6" s="45"/>
      <c r="R6" s="45"/>
      <c r="S6" s="45"/>
      <c r="T6" s="45"/>
      <c r="U6" s="45"/>
      <c r="V6" s="45"/>
      <c r="W6" s="45"/>
      <c r="X6" s="45"/>
      <c r="Y6" s="45"/>
      <c r="Z6" s="45"/>
      <c r="AA6" s="45"/>
      <c r="AB6" s="45"/>
      <c r="AC6" s="45"/>
    </row>
    <row r="7" spans="1:37" ht="15.75" x14ac:dyDescent="0.25">
      <c r="A7" s="54"/>
      <c r="B7" s="49" t="s">
        <v>80</v>
      </c>
      <c r="C7" s="49"/>
      <c r="D7" s="25"/>
      <c r="E7" s="28"/>
      <c r="F7" s="28"/>
      <c r="G7" s="29"/>
      <c r="H7" s="29"/>
      <c r="I7" s="29"/>
      <c r="J7" s="28"/>
      <c r="K7" s="28"/>
      <c r="L7" s="28"/>
      <c r="M7" s="29"/>
      <c r="N7" s="47"/>
      <c r="O7" s="47"/>
      <c r="P7" s="29"/>
      <c r="Q7" s="46"/>
      <c r="R7" s="46"/>
      <c r="S7" s="46"/>
      <c r="T7" s="38"/>
      <c r="Y7" s="44"/>
      <c r="Z7" s="45"/>
    </row>
    <row r="8" spans="1:37" ht="43.5" customHeight="1" x14ac:dyDescent="0.25">
      <c r="A8" s="51">
        <f>+A7*25.4</f>
        <v>0</v>
      </c>
      <c r="B8" s="55" t="s">
        <v>79</v>
      </c>
      <c r="C8" s="49"/>
      <c r="D8" s="25"/>
      <c r="E8" s="24" t="s">
        <v>45</v>
      </c>
      <c r="F8" s="22" t="s">
        <v>46</v>
      </c>
      <c r="G8" s="22" t="s">
        <v>47</v>
      </c>
      <c r="H8" s="20" t="s">
        <v>48</v>
      </c>
      <c r="I8" s="20" t="s">
        <v>49</v>
      </c>
      <c r="J8" s="20" t="s">
        <v>50</v>
      </c>
      <c r="K8" s="28"/>
      <c r="L8" s="28"/>
      <c r="M8" s="28"/>
      <c r="N8" s="47"/>
      <c r="O8" s="47"/>
      <c r="P8" s="28"/>
      <c r="U8" s="44"/>
    </row>
    <row r="9" spans="1:37" ht="15.75" x14ac:dyDescent="0.25">
      <c r="A9" s="51">
        <f>+A7*2.54</f>
        <v>0</v>
      </c>
      <c r="B9" s="49" t="s">
        <v>81</v>
      </c>
      <c r="C9" s="49"/>
      <c r="D9" s="25"/>
      <c r="E9" s="16">
        <f>IF($C$3=51,'Female data'!O2,
IF($C$3=52,'Female data'!O3,
IF($C$3=53,'Female data'!O4,
IF($C$3=53.5,'Female data'!O5,
IF($C$3=54,'Female data'!O6,
IF($C$3=54.5,'Female data'!O7,
IF($C$3=55,'Female data'!O8,
IF($C$3=55.5,'Female data'!O9,
IF($C$3=56,'Female data'!O10,
IF($C$3=56.5,'Female data'!O11,
IF($C$3=57,'Female data'!O12,
IF($C$3=57.5,'Female data'!O13,
IF($C$3=58,'Female data'!O14,
IF($C$3=58.5,'Female data'!O15,
IF($C$3=59,'Female data'!O16,
IF($C$3=59.5,'Female data'!O17,
IF($C$3=60,'Female data'!O18,
IF($C$3=60.5,'Female data'!O19,
IF($C$3=61,'Female data'!O20,
IF($C$3=61.5,'Female data'!O21,
IF($C$3=62,'Female data'!O22,
IF($C$3=62.5,'Female data'!O23,
IF($C$3=63,'Female data'!O24,
IF($C$3=63.5,'Female data'!O25,
IF($C$3=64,'Female data'!O26,
IF($C$3=64.5,'Female data'!O27,
IF($C$3=65,'Female data'!O28,
IF($C$3=65.5,'Female data'!O29,
IF($C$3=66,'Female data'!O30,
IF($C$3=66.5,'Female data'!O31,
IF($C$3=67,'Female data'!O32,
IF($C$3=67.5,'Female data'!O33,
IF($C$3=68,'Female data'!O34,
IF($C$3=68.5,'Female data'!O35,
IF($C$3=69,'Female data'!O36,
IF($C$3=69.5,'Female data'!O37,
IF($C$3=70,'Female data'!O38,
IF($C$3=70.5,'Female data'!O39,
IF($C$3=71,'Female data'!O40,
IF($C$3=71.5,'Female data'!O41,
IF($C$3=72,'Female data'!O42,
IF($C$3=72.5,'Female data'!O43,))))))))))))))))))))))))))))))))))))))))))</f>
        <v>58.363074146981631</v>
      </c>
      <c r="F9" s="16">
        <f>IF($C$3=51,'Female data'!Q2,
IF($C$3=52,'Female data'!Q3,
IF($C$3=53,'Female data'!Q4,
IF($C$3=53.5,'Female data'!Q5,
IF($C$3=54,'Female data'!Q6,
IF($C$3=54.5,'Female data'!Q7,
IF($C$3=55,'Female data'!Q8,
IF($C$3=55.5,'Female data'!Q9,
IF($C$3=56,'Female data'!Q10,
IF($C$3=56.5,'Female data'!Q11,
IF($C$3=57,'Female data'!Q12,
IF($C$3=57.5,'Female data'!Q13,
IF($C$3=58,'Female data'!Q14,
IF($C$3=58.5,'Female data'!Q15,
IF($C$3=59,'Female data'!Q16,
IF($C$3=59.5,'Female data'!Q17,
IF($C$3=60,'Female data'!Q18,
IF($C$3=60.5,'Female data'!Q19,
IF($C$3=61,'Female data'!Q20,
IF($C$3=61.5,'Female data'!Q21,
IF($C$3=62,'Female data'!Q22,
IF($C$3=62.5,'Female data'!Q23,
IF($C$3=63,'Female data'!Q24,
IF($C$3=63.5,'Female data'!Q25,
IF($C$3=64,'Female data'!Q26,
IF($C$3=64.5,'Female data'!Q27,
IF($C$3=65,'Female data'!Q28,
IF($C$3=65.5,'Female data'!Q29,
IF($C$3=66,'Female data'!Q30,
IF($C$3=66.5,'Female data'!Q31,
IF($C$3=67,'Female data'!Q32,
IF($C$3=67.5,'Female data'!Q33,
IF($C$3=68,'Female data'!Q34,
IF($C$3=68.5,'Female data'!Q35,
IF($C$3=69,'Female data'!Q36,
IF($C$3=69.5,'Female data'!Q37,
IF($C$3=70,'Female data'!Q38,
IF($C$3=70.5,'Female data'!Q39,
IF($C$3=71,'Female data'!Q40,
IF($C$3=71.5,'Female data'!Q41,
IF($C$3=72,'Female data'!Q42,
IF($C$3=72.5,'Female data'!Q43,))))))))))))))))))))))))))))))))))))))))))</f>
        <v>38.954330708661416</v>
      </c>
      <c r="G9" s="16">
        <f>IF($C$3=51,'Female data'!G2,
IF($C$3=52,'Female data'!G3,
IF($C$3=53,'Female data'!G4,
IF($C$3=53.5,'Female data'!G5,
IF($C$3=54,'Female data'!G6,
IF($C$3=54.5,'Female data'!G7,
IF($C$3=55,'Female data'!G8,
IF($C$3=55.5,'Female data'!G9,
IF($C$3=56,'Female data'!G10,
IF($C$3=56.5,'Female data'!G11,
IF($C$3=57,'Female data'!G12,
IF($C$3=57.5,'Female data'!G13,
IF($C$3=58,'Female data'!G14,
IF($C$3=58.5,'Female data'!G15,
IF($C$3=59,'Female data'!G16,
IF($C$3=59.5,'Female data'!G17,
IF($C$3=60,'Female data'!G18,
IF($C$3=60.5,'Female data'!G19,
IF($C$3=61,'Female data'!G20,
IF($C$3=61.5,'Female data'!G21,
IF($C$3=62,'Female data'!G22,
IF($C$3=62.5,'Female data'!G23,
IF($C$3=63,'Female data'!G24,
IF($C$3=63.5,'Female data'!G25,
IF($C$3=64,'Female data'!G26,
IF($C$3=64.5,'Female data'!G27,
IF($C$3=65,'Female data'!G28,
IF($C$3=65.5,'Female data'!G29,
IF($C$3=66,'Female data'!G30,
IF($C$3=66.5,'Female data'!G31,
IF($C$3=67,'Female data'!G32,
IF($C$3=67.5,'Female data'!G33,
IF($C$3=68,'Female data'!G34,
IF($C$3=68.5,'Female data'!G35,
IF($C$3=69,'Female data'!G36,
IF($C$3=69.5,'Female data'!G37,
IF($C$3=70,'Female data'!G38,
IF($C$3=70.5,'Female data'!G39,
IF($C$3=71,'Female data'!G40,
IF($C$3=71.5,'Female data'!G41,
IF($C$3=72,'Female data'!G42,
IF($C$3=72.5,'Female data'!G43,))))))))))))))))))))))))))))))))))))))))))</f>
        <v>44.993323653231464</v>
      </c>
      <c r="H9" s="16">
        <f>IF($C$3=51,'Female data'!AW2,
IF($C$3=52,'Female data'!AW3,
IF($C$3=53,'Female data'!AW4,
IF($C$3=53.5,'Female data'!AW5,
IF($C$3=54,'Female data'!AW6,
IF($C$3=54.5,'Female data'!AW7,
IF($C$3=55,'Female data'!AW8,
IF($C$3=55.5,'Female data'!AW9,
IF($C$3=56,'Female data'!AW10,
IF($C$3=56.5,'Female data'!AW11,
IF($C$3=57,'Female data'!AW12,
IF($C$3=57.5,'Female data'!AW13,
IF($C$3=58,'Female data'!AW14,
IF($C$3=58.5,'Female data'!AW15,
IF($C$3=59,'Female data'!AW16,
IF($C$3=59.5,'Female data'!AW17,
IF($C$3=60,'Female data'!AW18,
IF($C$3=60.5,'Female data'!AW19,
IF($C$3=61,'Female data'!AW20,
IF($C$3=61.5,'Female data'!AW21,
IF($C$3=62,'Female data'!AW22,
IF($C$3=62.5,'Female data'!AW23,
IF($C$3=63,'Female data'!AW24,
IF($C$3=63.5,'Female data'!AW25,
IF($C$3=64,'Female data'!AW26,
IF($C$3=64.5,'Female data'!AW27,
IF($C$3=65,'Female data'!AW28,
IF($C$3=65.5,'Female data'!AW29,
IF($C$3=66,'Female data'!AW30,
IF($C$3=66.5,'Female data'!AW31,
IF($C$3=67,'Female data'!AW32,
IF($C$3=67.5,'Female data'!AW33,
IF($C$3=68,'Female data'!AW34,
IF($C$3=68.5,'Female data'!AW35,
IF($C$3=69,'Female data'!AW36,
IF($C$3=69.5,'Female data'!AW37,
IF($C$3=70,'Female data'!AW38,
IF($C$3=70.5,'Female data'!AW39,
IF($C$3=71,'Female data'!AW40,
IF($C$3=71.5,'Female data'!AW41,
IF($C$3=72,'Female data'!AW42,
IF($C$3=72.5,'Female data'!AW43,))))))))))))))))))))))))))))))))))))))))))</f>
        <v>2.9932959518434377</v>
      </c>
      <c r="I9" s="16">
        <f>IF($C$3=51,'Female data'!AY2,
IF($C$3=52,'Female data'!AY3,
IF($C$3=53,'Female data'!AY4,
IF($C$3=53.5,'Female data'!AY5,
IF($C$3=54,'Female data'!AY6,
IF($C$3=54.5,'Female data'!AY7,
IF($C$3=55,'Female data'!AY8,
IF($C$3=55.5,'Female data'!AY9,
IF($C$3=56,'Female data'!AY10,
IF($C$3=56.5,'Female data'!AY11,
IF($C$3=57,'Female data'!AY12,
IF($C$3=57.5,'Female data'!AY13,
IF($C$3=58,'Female data'!AY14,
IF($C$3=58.5,'Female data'!AY15,
IF($C$3=59,'Female data'!AY16,
IF($C$3=59.5,'Female data'!AY17,
IF($C$3=60,'Female data'!AY18,
IF($C$3=60.5,'Female data'!AY19,
IF($C$3=61,'Female data'!AY20,
IF($C$3=61.5,'Female data'!AY21,
IF($C$3=62,'Female data'!AY22,
IF($C$3=62.5,'Female data'!AY23,
IF($C$3=63,'Female data'!AY24,
IF($C$3=63.5,'Female data'!AY25,
IF($C$3=64,'Female data'!AY26,
IF($C$3=64.5,'Female data'!AY27,
IF($C$3=65,'Female data'!AY28,
IF($C$3=65.5,'Female data'!AY29,
IF($C$3=66,'Female data'!AY30,
IF($C$3=66.5,'Female data'!AY31,
IF($C$3=67,'Female data'!AY32,
IF($C$3=67.5,'Female data'!AY33,
IF($C$3=68,'Female data'!AY34,
IF($C$3=68.5,'Female data'!AY35,
IF($C$3=69,'Female data'!AY36,
IF($C$3=69.5,'Female data'!AY37,
IF($C$3=70,'Female data'!AY38,
IF($C$3=70.5,'Female data'!AY39,
IF($C$3=71,'Female data'!AY40,
IF($C$3=71.5,'Female data'!AY41,
IF($C$3=72,'Female data'!AY42,
IF($C$3=72.5,'Female data'!AY43,))))))))))))))))))))))))))))))))))))))))))</f>
        <v>7.0680246168518988</v>
      </c>
      <c r="J9" s="16">
        <f>IF($C$3=51,'Female data'!BA2,
IF($C$3=52,'Female data'!BA3,
IF($C$3=53,'Female data'!BA4,
IF($C$3=53.5,'Female data'!BA5,
IF($C$3=54,'Female data'!BA6,
IF($C$3=54.5,'Female data'!BA7,
IF($C$3=55,'Female data'!BA8,
IF($C$3=55.5,'Female data'!BA9,
IF($C$3=56,'Female data'!BA10,
IF($C$3=56.5,'Female data'!BA11,
IF($C$3=57,'Female data'!BA12,
IF($C$3=57.5,'Female data'!BA13,
IF($C$3=58,'Female data'!BA14,
IF($C$3=58.5,'Female data'!BA15,
IF($C$3=59,'Female data'!BA16,
IF($C$3=59.5,'Female data'!BA17,
IF($C$3=60,'Female data'!BA18,
IF($C$3=60.5,'Female data'!BA19,
IF($C$3=61,'Female data'!BA20,
IF($C$3=61.5,'Female data'!BA21,
IF($C$3=62,'Female data'!BA22,
IF($C$3=62.5,'Female data'!BA23,
IF($C$3=63,'Female data'!BA24,
IF($C$3=63.5,'Female data'!BA25,
IF($C$3=64,'Female data'!BA26,
IF($C$3=64.5,'Female data'!BA27,
IF($C$3=65,'Female data'!BA28,
IF($C$3=65.5,'Female data'!BA29,
IF($C$3=66,'Female data'!BA30,
IF($C$3=66.5,'Female data'!BA31,
IF($C$3=67,'Female data'!BA32,
IF($C$3=67.5,'Female data'!BA33,
IF($C$3=68,'Female data'!BA34,
IF($C$3=68.5,'Female data'!BA35,
IF($C$3=69,'Female data'!BA36,
IF($C$3=69.5,'Female data'!BA37,
IF($C$3=70,'Female data'!BA38,
IF($C$3=70.5,'Female data'!BA39,
IF($C$3=71,'Female data'!BA40,
IF($C$3=71.5,'Female data'!BA41,
IF($C$3=72,'Female data'!BA42,
IF($C$3=72.5,'Female data'!BA43,))))))))))))))))))))))))))))))))))))))))))</f>
        <v>4.2499778819782366</v>
      </c>
      <c r="K9" s="25"/>
      <c r="L9" s="25"/>
      <c r="M9" s="25"/>
      <c r="N9" s="47"/>
      <c r="O9" s="47"/>
      <c r="P9" s="25"/>
      <c r="T9" s="44"/>
    </row>
    <row r="10" spans="1:37" ht="15.75" x14ac:dyDescent="0.25">
      <c r="B10" s="27"/>
      <c r="C10" s="27"/>
      <c r="D10" s="27"/>
      <c r="E10" s="27"/>
      <c r="F10" s="27"/>
      <c r="G10" s="27"/>
      <c r="H10" s="27"/>
      <c r="I10" s="27"/>
      <c r="J10" s="27"/>
      <c r="K10" s="27"/>
      <c r="L10" s="27"/>
      <c r="M10" s="27"/>
      <c r="N10" s="27"/>
      <c r="O10" s="27"/>
      <c r="P10" s="25"/>
      <c r="Y10" s="44"/>
    </row>
    <row r="11" spans="1:37" x14ac:dyDescent="0.25">
      <c r="Y11" s="44"/>
    </row>
    <row r="12" spans="1:37" x14ac:dyDescent="0.25">
      <c r="Y12" s="44"/>
    </row>
    <row r="13" spans="1:37" x14ac:dyDescent="0.25">
      <c r="Y13" s="44"/>
    </row>
    <row r="14" spans="1:37" x14ac:dyDescent="0.25">
      <c r="Y14" s="44"/>
      <c r="AK14" s="39" t="s">
        <v>66</v>
      </c>
    </row>
    <row r="15" spans="1:37" x14ac:dyDescent="0.25">
      <c r="Y15" s="44"/>
    </row>
    <row r="16" spans="1:37" x14ac:dyDescent="0.25">
      <c r="Y16" s="44"/>
    </row>
    <row r="17" spans="25:26" x14ac:dyDescent="0.25">
      <c r="Y17" s="44"/>
    </row>
    <row r="18" spans="25:26" x14ac:dyDescent="0.25">
      <c r="Y18" s="44"/>
    </row>
    <row r="19" spans="25:26" x14ac:dyDescent="0.25">
      <c r="Y19" s="44"/>
    </row>
    <row r="20" spans="25:26" x14ac:dyDescent="0.25">
      <c r="Y20" s="44"/>
    </row>
    <row r="21" spans="25:26" x14ac:dyDescent="0.25">
      <c r="Y21" s="44"/>
    </row>
    <row r="22" spans="25:26" x14ac:dyDescent="0.25">
      <c r="Y22" s="44"/>
    </row>
    <row r="23" spans="25:26" x14ac:dyDescent="0.25">
      <c r="Y23" s="44"/>
    </row>
    <row r="24" spans="25:26" x14ac:dyDescent="0.25">
      <c r="Y24" s="44"/>
      <c r="Z24" s="45"/>
    </row>
    <row r="25" spans="25:26" x14ac:dyDescent="0.25">
      <c r="Y25" s="44"/>
    </row>
    <row r="26" spans="25:26" x14ac:dyDescent="0.25">
      <c r="Y26" s="44"/>
    </row>
    <row r="27" spans="25:26" x14ac:dyDescent="0.25">
      <c r="Y27" s="44"/>
    </row>
    <row r="28" spans="25:26" x14ac:dyDescent="0.25">
      <c r="Y28" s="44"/>
    </row>
    <row r="29" spans="25:26" x14ac:dyDescent="0.25">
      <c r="Y29" s="44"/>
    </row>
    <row r="30" spans="25:26" x14ac:dyDescent="0.25">
      <c r="Y30" s="44"/>
    </row>
    <row r="31" spans="25:26" x14ac:dyDescent="0.25">
      <c r="Y31" s="44"/>
    </row>
    <row r="32" spans="25:26" x14ac:dyDescent="0.25">
      <c r="Y32" s="44"/>
    </row>
    <row r="33" spans="25:25" x14ac:dyDescent="0.25">
      <c r="Y33" s="44"/>
    </row>
    <row r="34" spans="25:25" x14ac:dyDescent="0.25">
      <c r="Y34" s="44"/>
    </row>
    <row r="35" spans="25:25" x14ac:dyDescent="0.25">
      <c r="Y35" s="44"/>
    </row>
    <row r="36" spans="25:25" x14ac:dyDescent="0.25">
      <c r="Y36" s="44"/>
    </row>
    <row r="37" spans="25:25" x14ac:dyDescent="0.25">
      <c r="Y37" s="44"/>
    </row>
    <row r="38" spans="25:25" x14ac:dyDescent="0.25">
      <c r="Y38" s="44"/>
    </row>
    <row r="39" spans="25:25" x14ac:dyDescent="0.25">
      <c r="Y39" s="44"/>
    </row>
  </sheetData>
  <sheetProtection algorithmName="SHA-512" hashValue="AWwW2DAEjb/EUoR+w6/ZI+Kj+DzV//CWUbeilSXMPTuo4eqB+RqLKVNM8TG4kePLg3HWhdFz8QI7Cw/fhXHzsw==" saltValue="HyrmXeoKM4ecYGWAVBMOOw==" spinCount="100000" sheet="1" objects="1" scenarios="1" selectLockedCells="1"/>
  <mergeCells count="4">
    <mergeCell ref="A5:C5"/>
    <mergeCell ref="A6:C6"/>
    <mergeCell ref="C1:AG1"/>
    <mergeCell ref="A1:B1"/>
  </mergeCells>
  <hyperlinks>
    <hyperlink ref="A1:B1" location="'main page'!A1" display="Back to main page" xr:uid="{8B1F01E1-8331-4271-A40D-0A9D934DE4BF}"/>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7141EF25-80CF-4459-B5F4-848F407B2A9D}">
          <x14:formula1>
            <xm:f>'C:\Users\schellt\Desktop\anthro\[Male anthro data.xlsx]ANSUR II MALE Public'!#REF!</xm:f>
          </x14:formula1>
          <xm:sqref>H4</xm:sqref>
        </x14:dataValidation>
        <x14:dataValidation type="list" allowBlank="1" showInputMessage="1" showErrorMessage="1" promptTitle="Height" xr:uid="{01FE3FED-24FA-4DF8-B4CE-3B64B8969E19}">
          <x14:formula1>
            <xm:f>'Female data'!$A$2:$A$43</xm:f>
          </x14:formula1>
          <xm:sqref>C3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163B3C94-F626-47DE-972F-EC55DA93BC44}">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main page</vt:lpstr>
      <vt:lpstr>Male data</vt:lpstr>
      <vt:lpstr>Female data</vt:lpstr>
      <vt:lpstr>Male Table Imperial</vt:lpstr>
      <vt:lpstr>Female Table Imperial</vt:lpstr>
      <vt:lpstr>Male Table Metric</vt:lpstr>
      <vt:lpstr>Female Table Metric</vt:lpstr>
      <vt:lpstr>Male Figure Imperial </vt:lpstr>
      <vt:lpstr>Female Figure Imperial</vt:lpstr>
      <vt:lpstr>Male Figure Metric</vt:lpstr>
      <vt:lpstr>Female Figure Metric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Trevor Schell</dc:creator>
  <cp:lastModifiedBy>Trevor Schell</cp:lastModifiedBy>
  <cp:lastPrinted>2020-12-04T16:27:36Z</cp:lastPrinted>
  <dcterms:created xsi:type="dcterms:W3CDTF">2020-11-26T20:45:44Z</dcterms:created>
  <dcterms:modified xsi:type="dcterms:W3CDTF">2021-10-20T22:28:05Z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{163B3C94-F626-47DE-972F-EC55DA93BC44}</vt:lpwstr>
  </property>
</Properties>
</file>